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Paweł\Desktop\Od roku akademickiego 2017-2018 wersja dla działu kształcenia\pedagogika specjalna\"/>
    </mc:Choice>
  </mc:AlternateContent>
  <bookViews>
    <workbookView xWindow="0" yWindow="0" windowWidth="20490" windowHeight="7755"/>
  </bookViews>
  <sheets>
    <sheet name="PWE DZ" sheetId="4" r:id="rId1"/>
  </sheets>
  <definedNames>
    <definedName name="_xlnm.Print_Area" localSheetId="0">'PWE DZ'!$A$2:$V$86</definedName>
  </definedNames>
  <calcPr calcId="152511"/>
</workbook>
</file>

<file path=xl/calcChain.xml><?xml version="1.0" encoding="utf-8"?>
<calcChain xmlns="http://schemas.openxmlformats.org/spreadsheetml/2006/main">
  <c r="Q44" i="4" l="1"/>
  <c r="T78" i="4"/>
  <c r="Q78" i="4"/>
  <c r="T76" i="4"/>
  <c r="T67" i="4"/>
  <c r="Q67" i="4"/>
  <c r="Q43" i="4"/>
  <c r="T43" i="4"/>
  <c r="T54" i="4"/>
  <c r="Q54" i="4"/>
  <c r="T68" i="4"/>
  <c r="Q68" i="4"/>
  <c r="T55" i="4"/>
  <c r="Q55" i="4"/>
  <c r="U53" i="4"/>
  <c r="R53" i="4"/>
  <c r="Q53" i="4"/>
  <c r="T44" i="4"/>
  <c r="U42" i="4"/>
  <c r="T42" i="4"/>
  <c r="R42" i="4"/>
  <c r="Q42" i="4"/>
  <c r="I42" i="4"/>
  <c r="G42" i="4"/>
  <c r="F42" i="4"/>
  <c r="E42" i="4"/>
  <c r="E29" i="4"/>
  <c r="N18" i="4"/>
  <c r="K18" i="4"/>
  <c r="I18" i="4"/>
  <c r="G18" i="4"/>
  <c r="F18" i="4"/>
  <c r="E18" i="4"/>
  <c r="F66" i="4"/>
  <c r="Q75" i="4" l="1"/>
  <c r="K76" i="4"/>
  <c r="E66" i="4"/>
  <c r="E53" i="4"/>
  <c r="E75" i="4"/>
  <c r="Q76" i="4" l="1"/>
  <c r="N76" i="4"/>
  <c r="G29" i="4"/>
  <c r="L29" i="4"/>
  <c r="T75" i="4"/>
  <c r="Q80" i="4" l="1"/>
  <c r="G67" i="4"/>
  <c r="I67" i="4"/>
  <c r="I54" i="4"/>
  <c r="G54" i="4"/>
  <c r="I43" i="4"/>
  <c r="G43" i="4"/>
  <c r="N29" i="4"/>
  <c r="K29" i="4"/>
  <c r="H29" i="4"/>
  <c r="H75" i="4" s="1"/>
  <c r="N80" i="4"/>
  <c r="I77" i="4"/>
  <c r="J75" i="4"/>
  <c r="F76" i="4"/>
  <c r="K80" i="4"/>
  <c r="F44" i="4"/>
  <c r="E43" i="4"/>
  <c r="F78" i="4"/>
  <c r="I53" i="4"/>
  <c r="I29" i="4"/>
  <c r="I75" i="4" s="1"/>
  <c r="F29" i="4"/>
  <c r="T80" i="4" l="1"/>
  <c r="G75" i="4"/>
  <c r="F80" i="4"/>
  <c r="E67" i="4"/>
  <c r="K75" i="4" l="1"/>
  <c r="K79" i="4" s="1"/>
  <c r="N75" i="4"/>
  <c r="N79" i="4" s="1"/>
  <c r="E77" i="4"/>
  <c r="E79" i="4" s="1"/>
  <c r="F53" i="4"/>
  <c r="F55" i="4" s="1"/>
  <c r="F68" i="4"/>
  <c r="U66" i="4"/>
  <c r="Q66" i="4"/>
  <c r="R66" i="4"/>
  <c r="I66" i="4"/>
  <c r="G53" i="4"/>
  <c r="G66" i="4"/>
  <c r="E54" i="4"/>
  <c r="G77" i="4"/>
</calcChain>
</file>

<file path=xl/sharedStrings.xml><?xml version="1.0" encoding="utf-8"?>
<sst xmlns="http://schemas.openxmlformats.org/spreadsheetml/2006/main" count="225" uniqueCount="140">
  <si>
    <t>Forma zaliczenia</t>
  </si>
  <si>
    <t>ECTS</t>
  </si>
  <si>
    <t>Forma zajęć</t>
  </si>
  <si>
    <t>W</t>
  </si>
  <si>
    <t>K</t>
  </si>
  <si>
    <t>Ćw</t>
  </si>
  <si>
    <t>S</t>
  </si>
  <si>
    <t>Sem. letni</t>
  </si>
  <si>
    <t>Sem. zim</t>
  </si>
  <si>
    <t>sem. I</t>
  </si>
  <si>
    <t>sem. II</t>
  </si>
  <si>
    <t>sem. III</t>
  </si>
  <si>
    <t>sem. IV</t>
  </si>
  <si>
    <t>Liczba godz.</t>
  </si>
  <si>
    <t>W/K</t>
  </si>
  <si>
    <t>E</t>
  </si>
  <si>
    <t>rok I</t>
  </si>
  <si>
    <t>rok II</t>
  </si>
  <si>
    <t>Zo</t>
  </si>
  <si>
    <t>STACJONARNE STUDIA II STOPNIA, profil OGÓLNOAKADEMICKI</t>
  </si>
  <si>
    <t>Specjalności: Rehabilitacja i wsparcie w dorosłości z terapią zajęciową, Wczesne wspomaganie rozwoju dzieci z niepełnosprawnością, Edukacja i terapia osób z autystycznego spektrum zaburzeń</t>
  </si>
  <si>
    <t>W - wykłady, K - konwersatorium, Ćw - ćwiczenia, S - seminarium</t>
  </si>
  <si>
    <t>Antropologia kulturowa w pedagogice</t>
  </si>
  <si>
    <t>Współczesne nurty filozofii w pedagogice</t>
  </si>
  <si>
    <t>Współczesne nurty socjologii w pedagogice</t>
  </si>
  <si>
    <t>Psychologia społeczna</t>
  </si>
  <si>
    <t>Pedeutologia</t>
  </si>
  <si>
    <t>Pedagogika porównawcza</t>
  </si>
  <si>
    <t>Przedmioty dla kierunku</t>
  </si>
  <si>
    <t>Metody badań społecznych</t>
  </si>
  <si>
    <t>Pedagogika specjalna</t>
  </si>
  <si>
    <t>Studia nad niepełnosprawnością</t>
  </si>
  <si>
    <t>Psychiatria i psychopatologia</t>
  </si>
  <si>
    <t>Polityka społeczna i wsparcie dla osób niepełnosprawnych</t>
  </si>
  <si>
    <t>Promocja aktywności i organizacje pozarządowe na rzecz niepełnosprawności</t>
  </si>
  <si>
    <t>Diagnoza dla niepełnosprawności</t>
  </si>
  <si>
    <t>A:  Przedmioty podstawowe</t>
  </si>
  <si>
    <t>B:  Przedmioty kierunkowe</t>
  </si>
  <si>
    <t>C 1. Rehabilitacja i wsparcie w dorosłości z terapią zajęciową</t>
  </si>
  <si>
    <t>Potrzeby osoby dorosłej</t>
  </si>
  <si>
    <t>Praca z osobą dorosłą z niepełnosprawnością</t>
  </si>
  <si>
    <t>Wsparcie w dorosłości osób niepełnosprawnych</t>
  </si>
  <si>
    <t>Wsparcie w pracy i doradztwo zawodowe dla osoby dorosłej z niepełnosprawnością</t>
  </si>
  <si>
    <t>Zagadnienia gerontologiczne w pedagogice specjalnej</t>
  </si>
  <si>
    <t>Podstawy terapii zajęciowej</t>
  </si>
  <si>
    <t>Metody terapii zajęciowej</t>
  </si>
  <si>
    <t>Praktyka specjalnościowa</t>
  </si>
  <si>
    <t>C 2. Wczesne wspomaganie rozwoju dzieci z niepełnosprawnością</t>
  </si>
  <si>
    <t>Projektowanie pracy i diagnoza małego dziecka z niepełnosprawnością</t>
  </si>
  <si>
    <t>Metody terapii małego dziecka z niepełnosprawnością</t>
  </si>
  <si>
    <t>Psychopedagogiczne uwarunkowania rozwoju we wczesnym dzieciństwie</t>
  </si>
  <si>
    <t>Zagrożenia rozwojowe wczesnego dzieciństwa</t>
  </si>
  <si>
    <t>Praca z rodziną małego dziecka</t>
  </si>
  <si>
    <t>C 3. Edukacja i terapia osób z autystycznego spektrum zaburzeń</t>
  </si>
  <si>
    <t>Autystyczne spektrum zaburzeń - podstawy teoretyczne</t>
  </si>
  <si>
    <t>Diagnoza i ocena funkcjonowania osoby z autystycznego spektrum zaburzeń</t>
  </si>
  <si>
    <t>Edukacja i terapia dzieci i młodzieży z autystycznego spektrum zaburzeń</t>
  </si>
  <si>
    <t>Praca z osobą dorosłą z autystycznego spektrum zaburzeń</t>
  </si>
  <si>
    <t>Zachowania trudne  - analiza i terapia</t>
  </si>
  <si>
    <t>Pisanie programów edukacyjno - terapeutycznych</t>
  </si>
  <si>
    <t>Komunikacja alternatywna i wspomagająca</t>
  </si>
  <si>
    <t>F</t>
  </si>
  <si>
    <t>2Z</t>
  </si>
  <si>
    <t>D.  Seminarium magisterskie</t>
  </si>
  <si>
    <t>E.  Przedmioty kształcenia ogólnego - do wyboru**</t>
  </si>
  <si>
    <t>Razem godzin</t>
  </si>
  <si>
    <t>Razen punktów ECTS</t>
  </si>
  <si>
    <t>Wprowadzenie do praktyki terapeutycznej</t>
  </si>
  <si>
    <t>4Zo</t>
  </si>
  <si>
    <t>2Zo</t>
  </si>
  <si>
    <t>5Zo</t>
  </si>
  <si>
    <t>Liczba godzin z przedmiotów dla specjalności</t>
  </si>
  <si>
    <t xml:space="preserve">Liczba godzin z przedmiotów do wyboru </t>
  </si>
  <si>
    <t>Przedmioty dla specjalności *</t>
  </si>
  <si>
    <t>O1</t>
  </si>
  <si>
    <t>o1,1</t>
  </si>
  <si>
    <t>o1,2</t>
  </si>
  <si>
    <t>o1.3</t>
  </si>
  <si>
    <t>o1.4</t>
  </si>
  <si>
    <t>o1.5</t>
  </si>
  <si>
    <t>o1.6</t>
  </si>
  <si>
    <t>o2.1</t>
  </si>
  <si>
    <t>O/OW2</t>
  </si>
  <si>
    <t>o2.3</t>
  </si>
  <si>
    <t>o2.4</t>
  </si>
  <si>
    <t>o2.5</t>
  </si>
  <si>
    <t>o2.6</t>
  </si>
  <si>
    <t>o2.7</t>
  </si>
  <si>
    <t>o2.8</t>
  </si>
  <si>
    <t>C1</t>
  </si>
  <si>
    <t>C1.1</t>
  </si>
  <si>
    <t>C1.2</t>
  </si>
  <si>
    <t>C1.3</t>
  </si>
  <si>
    <t>C1.4</t>
  </si>
  <si>
    <t>C1.5</t>
  </si>
  <si>
    <t>C1.6</t>
  </si>
  <si>
    <t>C1.7</t>
  </si>
  <si>
    <t>C1.8</t>
  </si>
  <si>
    <t>C2</t>
  </si>
  <si>
    <t>C2.1</t>
  </si>
  <si>
    <t>C2.2</t>
  </si>
  <si>
    <t>C2.3</t>
  </si>
  <si>
    <t>C2.4</t>
  </si>
  <si>
    <t>C2.5</t>
  </si>
  <si>
    <t>C2.6</t>
  </si>
  <si>
    <t>C2.7</t>
  </si>
  <si>
    <t>C3</t>
  </si>
  <si>
    <t>C3.1</t>
  </si>
  <si>
    <t>C3.2</t>
  </si>
  <si>
    <t>C3.3</t>
  </si>
  <si>
    <t>C3.4</t>
  </si>
  <si>
    <t>C3.5</t>
  </si>
  <si>
    <t>C3.6</t>
  </si>
  <si>
    <t>C3.7</t>
  </si>
  <si>
    <t>C3.8</t>
  </si>
  <si>
    <t>C3.9</t>
  </si>
  <si>
    <t>Muzykoterapia</t>
  </si>
  <si>
    <t>ow</t>
  </si>
  <si>
    <t>o2.2</t>
  </si>
  <si>
    <t>Język obcy</t>
  </si>
  <si>
    <t>ow1.7</t>
  </si>
  <si>
    <t>E/Zo</t>
  </si>
  <si>
    <t>Liczba punktów  ECTS  z przedmiotów obowiązkowych (AiB)</t>
  </si>
  <si>
    <t>3E1Zo</t>
  </si>
  <si>
    <t>3E2Zo</t>
  </si>
  <si>
    <t>3Zo</t>
  </si>
  <si>
    <t>Liczba godzin z przedmiotów obowiązkowych (A, B i D)</t>
  </si>
  <si>
    <t>Suma punktów ECTS za przedmioty do wyboru wynosi ponad 30%</t>
  </si>
  <si>
    <r>
      <t>*z</t>
    </r>
    <r>
      <rPr>
        <sz val="9"/>
        <rFont val="Times New Roman"/>
        <family val="1"/>
        <charset val="238"/>
      </rPr>
      <t>godnie z wyborem specjalności, dokonanym po I roku studiów, obowiązującym do końca studiów</t>
    </r>
    <r>
      <rPr>
        <b/>
        <sz val="9"/>
        <rFont val="Arial"/>
        <family val="2"/>
        <charset val="238"/>
      </rPr>
      <t xml:space="preserve"> </t>
    </r>
  </si>
  <si>
    <t>Wczesne wspomaganie rozwoju - założenia prawne i organizacyjne</t>
  </si>
  <si>
    <t>Wspomagające metody terpii osób z autystycznego spektrum zaburzeń</t>
  </si>
  <si>
    <t>6Zo</t>
  </si>
  <si>
    <r>
      <t xml:space="preserve">Kierunek: PEDAGOGIKA SPECJALNA - PLAN STUDIÓW OD ROKU AKADEMICKIEGO 2017-2018                                     </t>
    </r>
    <r>
      <rPr>
        <b/>
        <sz val="9"/>
        <color rgb="FFFF0000"/>
        <rFont val="Arial CE"/>
        <charset val="238"/>
      </rPr>
      <t xml:space="preserve"> </t>
    </r>
  </si>
  <si>
    <t>165 lub 170</t>
  </si>
  <si>
    <t>165 lub 160</t>
  </si>
  <si>
    <t>195 lub 190</t>
  </si>
  <si>
    <t>195 lub 200</t>
  </si>
  <si>
    <r>
      <t>**</t>
    </r>
    <r>
      <rPr>
        <sz val="9"/>
        <rFont val="Times New Roman"/>
        <family val="1"/>
        <charset val="238"/>
      </rPr>
      <t xml:space="preserve"> z corocznie aktualizowanej oferty student wybiera 2 przedmioty fakultatywne, każdy po 30 godzin i 5 punktów ECTS, obydwa realizowane w 4 semestrze.  Do grupy przedmiotów fakultatywnych należy 30 -godzinny wykład o wartości 2 punktów ECTS  realizowany na innym kierunku.</t>
    </r>
  </si>
  <si>
    <t>Liczba punktów ECTS za przedmioty dla specjalności</t>
  </si>
  <si>
    <t>Liczba punktów ECTS za przedmioty do wyboru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</si>
</sst>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E"/>
      <charset val="238"/>
    </font>
    <font>
      <sz val="8"/>
      <name val="Arial CE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 CE"/>
      <charset val="238"/>
    </font>
    <font>
      <b/>
      <sz val="7"/>
      <name val="Arial CE"/>
      <charset val="238"/>
    </font>
    <font>
      <b/>
      <sz val="9"/>
      <name val="Arial CE"/>
      <charset val="238"/>
    </font>
    <font>
      <b/>
      <sz val="9"/>
      <color rgb="FFFF0000"/>
      <name val="Arial CE"/>
      <charset val="238"/>
    </font>
    <font>
      <sz val="9"/>
      <name val="Times New Roman"/>
      <family val="1"/>
      <charset val="238"/>
    </font>
    <font>
      <b/>
      <sz val="9"/>
      <name val="Arial"/>
      <family val="2"/>
      <charset val="238"/>
    </font>
    <font>
      <b/>
      <sz val="7"/>
      <name val="Arial"/>
      <family val="2"/>
      <charset val="238"/>
    </font>
    <font>
      <sz val="7"/>
      <name val="Arial"/>
      <family val="2"/>
      <charset val="238"/>
    </font>
    <font>
      <b/>
      <sz val="6"/>
      <name val="Arial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1">
    <xf numFmtId="0" fontId="0" fillId="0" borderId="0"/>
  </cellStyleXfs>
  <cellXfs count="27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/>
    <xf numFmtId="0" fontId="3" fillId="0" borderId="0" xfId="0" applyFont="1"/>
    <xf numFmtId="0" fontId="1" fillId="0" borderId="0" xfId="0" applyFont="1"/>
    <xf numFmtId="0" fontId="1" fillId="0" borderId="0" xfId="0" applyFont="1" applyAlignment="1"/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0" xfId="0" applyFont="1"/>
    <xf numFmtId="0" fontId="1" fillId="0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" fillId="0" borderId="9" xfId="0" applyFont="1" applyBorder="1" applyAlignment="1"/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0" xfId="0" applyFont="1" applyAlignment="1">
      <alignment horizontal="center"/>
    </xf>
    <xf numFmtId="0" fontId="1" fillId="2" borderId="11" xfId="0" applyFont="1" applyFill="1" applyBorder="1"/>
    <xf numFmtId="0" fontId="1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1" fillId="0" borderId="0" xfId="0" applyFont="1"/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" fillId="0" borderId="13" xfId="0" applyFont="1" applyBorder="1" applyAlignment="1"/>
    <xf numFmtId="0" fontId="1" fillId="0" borderId="0" xfId="0" applyFont="1"/>
    <xf numFmtId="0" fontId="1" fillId="0" borderId="0" xfId="0" applyFont="1"/>
    <xf numFmtId="0" fontId="2" fillId="2" borderId="13" xfId="0" applyFont="1" applyFill="1" applyBorder="1" applyAlignment="1">
      <alignment horizontal="center" vertical="center" wrapText="1"/>
    </xf>
    <xf numFmtId="0" fontId="1" fillId="2" borderId="0" xfId="0" applyFont="1" applyFill="1" applyBorder="1"/>
    <xf numFmtId="0" fontId="1" fillId="0" borderId="3" xfId="0" applyFont="1" applyBorder="1" applyAlignment="1"/>
    <xf numFmtId="0" fontId="3" fillId="0" borderId="5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4" xfId="0" applyFont="1" applyFill="1" applyBorder="1"/>
    <xf numFmtId="0" fontId="1" fillId="0" borderId="4" xfId="0" applyFont="1" applyFill="1" applyBorder="1" applyAlignment="1">
      <alignment vertical="center"/>
    </xf>
    <xf numFmtId="0" fontId="4" fillId="0" borderId="4" xfId="0" applyFont="1" applyFill="1" applyBorder="1"/>
    <xf numFmtId="0" fontId="3" fillId="0" borderId="4" xfId="0" applyFont="1" applyFill="1" applyBorder="1"/>
    <xf numFmtId="0" fontId="1" fillId="0" borderId="8" xfId="0" applyFont="1" applyFill="1" applyBorder="1" applyAlignment="1">
      <alignment vertical="center"/>
    </xf>
    <xf numFmtId="0" fontId="1" fillId="0" borderId="6" xfId="0" applyFont="1" applyFill="1" applyBorder="1"/>
    <xf numFmtId="0" fontId="4" fillId="0" borderId="18" xfId="0" applyFont="1" applyFill="1" applyBorder="1"/>
    <xf numFmtId="0" fontId="1" fillId="0" borderId="8" xfId="0" applyFont="1" applyFill="1" applyBorder="1"/>
    <xf numFmtId="0" fontId="3" fillId="0" borderId="8" xfId="0" applyFont="1" applyFill="1" applyBorder="1"/>
    <xf numFmtId="0" fontId="1" fillId="0" borderId="18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Border="1"/>
    <xf numFmtId="0" fontId="4" fillId="2" borderId="13" xfId="0" applyFont="1" applyFill="1" applyBorder="1" applyAlignment="1"/>
    <xf numFmtId="0" fontId="2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/>
    <xf numFmtId="0" fontId="2" fillId="2" borderId="2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4" fillId="2" borderId="36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  <xf numFmtId="0" fontId="4" fillId="0" borderId="24" xfId="0" applyFont="1" applyFill="1" applyBorder="1" applyAlignment="1">
      <alignment horizontal="center"/>
    </xf>
    <xf numFmtId="0" fontId="9" fillId="0" borderId="0" xfId="0" applyFont="1"/>
    <xf numFmtId="0" fontId="1" fillId="0" borderId="0" xfId="0" applyFont="1" applyBorder="1" applyAlignment="1">
      <alignment horizontal="left" vertical="center"/>
    </xf>
    <xf numFmtId="0" fontId="2" fillId="3" borderId="1" xfId="0" applyFont="1" applyFill="1" applyBorder="1" applyAlignment="1">
      <alignment wrapText="1"/>
    </xf>
    <xf numFmtId="0" fontId="3" fillId="3" borderId="4" xfId="0" applyFont="1" applyFill="1" applyBorder="1" applyAlignment="1">
      <alignment wrapText="1"/>
    </xf>
    <xf numFmtId="0" fontId="2" fillId="3" borderId="3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wrapText="1"/>
    </xf>
    <xf numFmtId="0" fontId="3" fillId="3" borderId="6" xfId="0" applyFont="1" applyFill="1" applyBorder="1" applyAlignment="1">
      <alignment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36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4" fillId="0" borderId="24" xfId="0" applyFont="1" applyFill="1" applyBorder="1"/>
    <xf numFmtId="0" fontId="4" fillId="0" borderId="6" xfId="0" applyFont="1" applyFill="1" applyBorder="1"/>
    <xf numFmtId="0" fontId="3" fillId="2" borderId="3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29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left" vertical="center" wrapText="1"/>
    </xf>
    <xf numFmtId="0" fontId="13" fillId="0" borderId="12" xfId="0" applyFont="1" applyBorder="1"/>
    <xf numFmtId="0" fontId="2" fillId="2" borderId="31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4" fillId="0" borderId="41" xfId="0" applyFont="1" applyFill="1" applyBorder="1"/>
    <xf numFmtId="0" fontId="2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/>
    <xf numFmtId="0" fontId="2" fillId="2" borderId="45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9" fillId="0" borderId="0" xfId="0" applyFont="1" applyAlignment="1">
      <alignment horizontal="left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9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top" textRotation="90" wrapText="1"/>
    </xf>
    <xf numFmtId="0" fontId="4" fillId="3" borderId="14" xfId="0" applyFont="1" applyFill="1" applyBorder="1" applyAlignment="1">
      <alignment horizontal="center" vertical="top" textRotation="90" wrapText="1"/>
    </xf>
    <xf numFmtId="0" fontId="4" fillId="3" borderId="6" xfId="0" applyFont="1" applyFill="1" applyBorder="1" applyAlignment="1">
      <alignment horizontal="center" vertical="top" textRotation="90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textRotation="90"/>
    </xf>
    <xf numFmtId="0" fontId="4" fillId="3" borderId="9" xfId="0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1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4" fillId="3" borderId="4" xfId="0" applyFont="1" applyFill="1" applyBorder="1" applyAlignment="1">
      <alignment horizontal="center" vertical="center" textRotation="90"/>
    </xf>
    <xf numFmtId="0" fontId="4" fillId="3" borderId="30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textRotation="90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28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0" fontId="13" fillId="0" borderId="1" xfId="0" applyFont="1" applyBorder="1"/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oczątek">
      <a:dk1>
        <a:sysClr val="windowText" lastClr="000000"/>
      </a:dk1>
      <a:lt1>
        <a:sysClr val="window" lastClr="FFFFFF"/>
      </a:lt1>
      <a:dk2>
        <a:srgbClr val="464653"/>
      </a:dk2>
      <a:lt2>
        <a:srgbClr val="DDE9EC"/>
      </a:lt2>
      <a:accent1>
        <a:srgbClr val="727CA3"/>
      </a:accent1>
      <a:accent2>
        <a:srgbClr val="9FB8CD"/>
      </a:accent2>
      <a:accent3>
        <a:srgbClr val="D2DA7A"/>
      </a:accent3>
      <a:accent4>
        <a:srgbClr val="FADA7A"/>
      </a:accent4>
      <a:accent5>
        <a:srgbClr val="B88472"/>
      </a:accent5>
      <a:accent6>
        <a:srgbClr val="8E736A"/>
      </a:accent6>
      <a:hlink>
        <a:srgbClr val="B292CA"/>
      </a:hlink>
      <a:folHlink>
        <a:srgbClr val="6B56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8"/>
  <sheetViews>
    <sheetView tabSelected="1" zoomScale="110" zoomScaleNormal="110" zoomScaleSheetLayoutView="100" workbookViewId="0">
      <selection activeCell="X4" sqref="X4"/>
    </sheetView>
  </sheetViews>
  <sheetFormatPr defaultColWidth="9.140625" defaultRowHeight="11.25" x14ac:dyDescent="0.2"/>
  <cols>
    <col min="1" max="1" width="44.28515625" style="6" customWidth="1"/>
    <col min="2" max="2" width="4.7109375" style="4" customWidth="1"/>
    <col min="3" max="4" width="5.140625" style="4" customWidth="1"/>
    <col min="5" max="5" width="6.42578125" style="4" customWidth="1"/>
    <col min="6" max="6" width="4.28515625" style="4" customWidth="1"/>
    <col min="7" max="10" width="3.7109375" style="5" customWidth="1"/>
    <col min="11" max="21" width="4.28515625" style="29" customWidth="1"/>
    <col min="22" max="22" width="4.85546875" style="36" customWidth="1"/>
    <col min="23" max="25" width="9.140625" style="36"/>
    <col min="26" max="16384" width="9.140625" style="4"/>
  </cols>
  <sheetData>
    <row r="1" spans="1:25" s="78" customFormat="1" x14ac:dyDescent="0.2">
      <c r="A1" s="6"/>
      <c r="G1" s="5"/>
      <c r="H1" s="5"/>
      <c r="I1" s="5"/>
      <c r="J1" s="5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36"/>
      <c r="W1" s="36"/>
      <c r="X1" s="36"/>
      <c r="Y1" s="36"/>
    </row>
    <row r="2" spans="1:25" ht="12" x14ac:dyDescent="0.2">
      <c r="A2" s="236" t="s">
        <v>132</v>
      </c>
      <c r="B2" s="236"/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</row>
    <row r="3" spans="1:25" ht="12" customHeight="1" x14ac:dyDescent="0.2">
      <c r="A3" s="237" t="s">
        <v>19</v>
      </c>
      <c r="B3" s="237"/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  <c r="T3" s="237"/>
      <c r="U3" s="237"/>
      <c r="V3" s="237"/>
    </row>
    <row r="4" spans="1:25" ht="25.5" customHeight="1" x14ac:dyDescent="0.2">
      <c r="A4" s="238" t="s">
        <v>20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238"/>
      <c r="M4" s="238"/>
      <c r="N4" s="238"/>
      <c r="O4" s="238"/>
      <c r="P4" s="238"/>
      <c r="Q4" s="238"/>
      <c r="R4" s="238"/>
      <c r="S4" s="238"/>
      <c r="T4" s="238"/>
      <c r="U4" s="238"/>
      <c r="V4" s="238"/>
    </row>
    <row r="5" spans="1:25" ht="9.75" customHeight="1" x14ac:dyDescent="0.2">
      <c r="A5" s="78"/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</row>
    <row r="6" spans="1:25" s="5" customFormat="1" ht="18.600000000000001" customHeight="1" x14ac:dyDescent="0.2">
      <c r="A6" s="124" t="s">
        <v>21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38"/>
      <c r="W6" s="38"/>
      <c r="X6" s="38"/>
      <c r="Y6" s="38"/>
    </row>
    <row r="7" spans="1:25" s="1" customFormat="1" ht="24" customHeight="1" x14ac:dyDescent="0.2">
      <c r="A7" s="231" t="s">
        <v>28</v>
      </c>
      <c r="B7" s="247"/>
      <c r="C7" s="228" t="s">
        <v>0</v>
      </c>
      <c r="D7" s="229"/>
      <c r="E7" s="230" t="s">
        <v>13</v>
      </c>
      <c r="F7" s="239" t="s">
        <v>1</v>
      </c>
      <c r="G7" s="240" t="s">
        <v>2</v>
      </c>
      <c r="H7" s="241"/>
      <c r="I7" s="241"/>
      <c r="J7" s="242"/>
      <c r="K7" s="241" t="s">
        <v>16</v>
      </c>
      <c r="L7" s="241"/>
      <c r="M7" s="241"/>
      <c r="N7" s="241"/>
      <c r="O7" s="241"/>
      <c r="P7" s="242"/>
      <c r="Q7" s="240" t="s">
        <v>17</v>
      </c>
      <c r="R7" s="241"/>
      <c r="S7" s="241"/>
      <c r="T7" s="241"/>
      <c r="U7" s="241"/>
      <c r="V7" s="242"/>
      <c r="W7" s="39"/>
      <c r="X7" s="39"/>
      <c r="Y7" s="39"/>
    </row>
    <row r="8" spans="1:25" s="1" customFormat="1" x14ac:dyDescent="0.2">
      <c r="A8" s="232"/>
      <c r="B8" s="247"/>
      <c r="C8" s="228" t="s">
        <v>8</v>
      </c>
      <c r="D8" s="229" t="s">
        <v>7</v>
      </c>
      <c r="E8" s="230"/>
      <c r="F8" s="239"/>
      <c r="G8" s="234" t="s">
        <v>3</v>
      </c>
      <c r="H8" s="235" t="s">
        <v>4</v>
      </c>
      <c r="I8" s="243" t="s">
        <v>5</v>
      </c>
      <c r="J8" s="224" t="s">
        <v>6</v>
      </c>
      <c r="K8" s="241" t="s">
        <v>9</v>
      </c>
      <c r="L8" s="241"/>
      <c r="M8" s="245"/>
      <c r="N8" s="246" t="s">
        <v>10</v>
      </c>
      <c r="O8" s="241"/>
      <c r="P8" s="242"/>
      <c r="Q8" s="240" t="s">
        <v>11</v>
      </c>
      <c r="R8" s="241"/>
      <c r="S8" s="245"/>
      <c r="T8" s="246" t="s">
        <v>12</v>
      </c>
      <c r="U8" s="241"/>
      <c r="V8" s="242"/>
      <c r="W8" s="39"/>
      <c r="X8" s="39"/>
      <c r="Y8" s="39"/>
    </row>
    <row r="9" spans="1:25" s="1" customFormat="1" ht="12" customHeight="1" x14ac:dyDescent="0.2">
      <c r="A9" s="233"/>
      <c r="B9" s="247"/>
      <c r="C9" s="228"/>
      <c r="D9" s="229"/>
      <c r="E9" s="230"/>
      <c r="F9" s="239"/>
      <c r="G9" s="234"/>
      <c r="H9" s="235"/>
      <c r="I9" s="244"/>
      <c r="J9" s="224"/>
      <c r="K9" s="151" t="s">
        <v>14</v>
      </c>
      <c r="L9" s="149" t="s">
        <v>5</v>
      </c>
      <c r="M9" s="149" t="s">
        <v>6</v>
      </c>
      <c r="N9" s="149" t="s">
        <v>14</v>
      </c>
      <c r="O9" s="148" t="s">
        <v>5</v>
      </c>
      <c r="P9" s="150" t="s">
        <v>6</v>
      </c>
      <c r="Q9" s="151" t="s">
        <v>14</v>
      </c>
      <c r="R9" s="149" t="s">
        <v>5</v>
      </c>
      <c r="S9" s="149" t="s">
        <v>6</v>
      </c>
      <c r="T9" s="149" t="s">
        <v>14</v>
      </c>
      <c r="U9" s="148" t="s">
        <v>5</v>
      </c>
      <c r="V9" s="150" t="s">
        <v>6</v>
      </c>
      <c r="W9" s="39"/>
      <c r="X9" s="39"/>
      <c r="Y9" s="39"/>
    </row>
    <row r="10" spans="1:25" ht="11.25" customHeight="1" x14ac:dyDescent="0.2">
      <c r="A10" s="59" t="s">
        <v>36</v>
      </c>
      <c r="B10" s="138" t="s">
        <v>74</v>
      </c>
      <c r="C10" s="63"/>
      <c r="D10" s="60"/>
      <c r="E10" s="52"/>
      <c r="F10" s="53"/>
      <c r="G10" s="52"/>
      <c r="H10" s="54"/>
      <c r="I10" s="54"/>
      <c r="J10" s="69"/>
      <c r="K10" s="52"/>
      <c r="L10" s="54"/>
      <c r="M10" s="68"/>
      <c r="N10" s="54"/>
      <c r="O10" s="86"/>
      <c r="P10" s="69"/>
      <c r="Q10" s="67"/>
      <c r="R10" s="68"/>
      <c r="S10" s="68"/>
      <c r="T10" s="68"/>
      <c r="U10" s="86"/>
      <c r="V10" s="101"/>
    </row>
    <row r="11" spans="1:25" s="10" customFormat="1" ht="11.25" customHeight="1" x14ac:dyDescent="0.2">
      <c r="A11" s="14" t="s">
        <v>23</v>
      </c>
      <c r="B11" s="139" t="s">
        <v>75</v>
      </c>
      <c r="C11" s="8" t="s">
        <v>18</v>
      </c>
      <c r="D11" s="9"/>
      <c r="E11" s="8">
        <v>20</v>
      </c>
      <c r="F11" s="9">
        <v>3</v>
      </c>
      <c r="G11" s="8">
        <v>20</v>
      </c>
      <c r="H11" s="7"/>
      <c r="I11" s="7"/>
      <c r="J11" s="9"/>
      <c r="K11" s="31">
        <v>20</v>
      </c>
      <c r="L11" s="32"/>
      <c r="M11" s="32"/>
      <c r="N11" s="32"/>
      <c r="O11" s="87"/>
      <c r="P11" s="44"/>
      <c r="Q11" s="31"/>
      <c r="R11" s="32"/>
      <c r="S11" s="32"/>
      <c r="T11" s="32"/>
      <c r="U11" s="87"/>
      <c r="V11" s="97"/>
      <c r="W11" s="37"/>
      <c r="X11" s="37"/>
      <c r="Y11" s="37"/>
    </row>
    <row r="12" spans="1:25" s="10" customFormat="1" x14ac:dyDescent="0.2">
      <c r="A12" s="15" t="s">
        <v>24</v>
      </c>
      <c r="B12" s="139" t="s">
        <v>76</v>
      </c>
      <c r="C12" s="8" t="s">
        <v>18</v>
      </c>
      <c r="D12" s="9"/>
      <c r="E12" s="8">
        <v>20</v>
      </c>
      <c r="F12" s="9">
        <v>3</v>
      </c>
      <c r="G12" s="8">
        <v>20</v>
      </c>
      <c r="H12" s="7"/>
      <c r="I12" s="7"/>
      <c r="J12" s="106"/>
      <c r="K12" s="31">
        <v>20</v>
      </c>
      <c r="L12" s="32"/>
      <c r="M12" s="32"/>
      <c r="N12" s="32"/>
      <c r="O12" s="87"/>
      <c r="P12" s="44"/>
      <c r="Q12" s="31"/>
      <c r="R12" s="32"/>
      <c r="S12" s="32"/>
      <c r="T12" s="32"/>
      <c r="U12" s="87"/>
      <c r="V12" s="97"/>
      <c r="W12" s="37"/>
      <c r="X12" s="37"/>
      <c r="Y12" s="37"/>
    </row>
    <row r="13" spans="1:25" s="10" customFormat="1" x14ac:dyDescent="0.2">
      <c r="A13" s="15" t="s">
        <v>22</v>
      </c>
      <c r="B13" s="139" t="s">
        <v>77</v>
      </c>
      <c r="C13" s="8" t="s">
        <v>18</v>
      </c>
      <c r="D13" s="9"/>
      <c r="E13" s="8">
        <v>20</v>
      </c>
      <c r="F13" s="9">
        <v>3</v>
      </c>
      <c r="G13" s="8">
        <v>20</v>
      </c>
      <c r="H13" s="7"/>
      <c r="I13" s="7"/>
      <c r="J13" s="106"/>
      <c r="K13" s="31">
        <v>20</v>
      </c>
      <c r="L13" s="32"/>
      <c r="M13" s="32"/>
      <c r="N13" s="32"/>
      <c r="O13" s="87"/>
      <c r="P13" s="44"/>
      <c r="Q13" s="31"/>
      <c r="R13" s="32"/>
      <c r="S13" s="32"/>
      <c r="T13" s="32"/>
      <c r="U13" s="87"/>
      <c r="V13" s="97"/>
      <c r="W13" s="37"/>
      <c r="X13" s="37"/>
      <c r="Y13" s="37"/>
    </row>
    <row r="14" spans="1:25" s="10" customFormat="1" x14ac:dyDescent="0.2">
      <c r="A14" s="16" t="s">
        <v>25</v>
      </c>
      <c r="B14" s="139" t="s">
        <v>78</v>
      </c>
      <c r="C14" s="8" t="s">
        <v>18</v>
      </c>
      <c r="D14" s="9"/>
      <c r="E14" s="8">
        <v>20</v>
      </c>
      <c r="F14" s="9">
        <v>3</v>
      </c>
      <c r="G14" s="8">
        <v>20</v>
      </c>
      <c r="H14" s="7"/>
      <c r="I14" s="7"/>
      <c r="J14" s="106"/>
      <c r="K14" s="31">
        <v>20</v>
      </c>
      <c r="L14" s="32"/>
      <c r="M14" s="32"/>
      <c r="N14" s="32"/>
      <c r="O14" s="87"/>
      <c r="P14" s="44"/>
      <c r="Q14" s="31"/>
      <c r="R14" s="32"/>
      <c r="S14" s="32"/>
      <c r="T14" s="32"/>
      <c r="U14" s="87"/>
      <c r="V14" s="97"/>
      <c r="W14" s="37"/>
      <c r="X14" s="37"/>
      <c r="Y14" s="37"/>
    </row>
    <row r="15" spans="1:25" s="10" customFormat="1" x14ac:dyDescent="0.2">
      <c r="A15" s="16" t="s">
        <v>26</v>
      </c>
      <c r="B15" s="139" t="s">
        <v>79</v>
      </c>
      <c r="C15" s="8"/>
      <c r="D15" s="50" t="s">
        <v>18</v>
      </c>
      <c r="E15" s="8">
        <v>20</v>
      </c>
      <c r="F15" s="9">
        <v>4</v>
      </c>
      <c r="G15" s="8">
        <v>20</v>
      </c>
      <c r="H15" s="7"/>
      <c r="I15" s="7"/>
      <c r="J15" s="106"/>
      <c r="K15" s="31"/>
      <c r="L15" s="32"/>
      <c r="M15" s="32"/>
      <c r="N15" s="32">
        <v>20</v>
      </c>
      <c r="O15" s="87"/>
      <c r="P15" s="44"/>
      <c r="Q15" s="31"/>
      <c r="R15" s="32"/>
      <c r="S15" s="32"/>
      <c r="T15" s="32"/>
      <c r="U15" s="87"/>
      <c r="V15" s="97"/>
      <c r="W15" s="37"/>
      <c r="X15" s="37"/>
      <c r="Y15" s="37"/>
    </row>
    <row r="16" spans="1:25" s="10" customFormat="1" x14ac:dyDescent="0.2">
      <c r="A16" s="14" t="s">
        <v>27</v>
      </c>
      <c r="B16" s="139" t="s">
        <v>80</v>
      </c>
      <c r="C16" s="51"/>
      <c r="D16" s="50" t="s">
        <v>18</v>
      </c>
      <c r="E16" s="8">
        <v>20</v>
      </c>
      <c r="F16" s="9">
        <v>3</v>
      </c>
      <c r="G16" s="8">
        <v>20</v>
      </c>
      <c r="H16" s="7"/>
      <c r="I16" s="7"/>
      <c r="J16" s="106"/>
      <c r="K16" s="31"/>
      <c r="L16" s="32"/>
      <c r="M16" s="32"/>
      <c r="N16" s="32">
        <v>20</v>
      </c>
      <c r="O16" s="89"/>
      <c r="P16" s="17"/>
      <c r="Q16" s="43"/>
      <c r="R16" s="22"/>
      <c r="S16" s="22"/>
      <c r="T16" s="22"/>
      <c r="U16" s="89"/>
      <c r="V16" s="100"/>
      <c r="W16" s="37"/>
      <c r="X16" s="37"/>
      <c r="Y16" s="37"/>
    </row>
    <row r="17" spans="1:25" s="10" customFormat="1" ht="12" thickBot="1" x14ac:dyDescent="0.25">
      <c r="A17" s="16" t="s">
        <v>119</v>
      </c>
      <c r="B17" s="139" t="s">
        <v>120</v>
      </c>
      <c r="C17" s="8"/>
      <c r="D17" s="50" t="s">
        <v>18</v>
      </c>
      <c r="E17" s="8">
        <v>30</v>
      </c>
      <c r="F17" s="9">
        <v>3</v>
      </c>
      <c r="G17" s="8"/>
      <c r="H17" s="7"/>
      <c r="I17" s="7">
        <v>30</v>
      </c>
      <c r="J17" s="106"/>
      <c r="K17" s="31"/>
      <c r="L17" s="32"/>
      <c r="M17" s="32"/>
      <c r="N17" s="32">
        <v>30</v>
      </c>
      <c r="O17" s="89"/>
      <c r="P17" s="17"/>
      <c r="Q17" s="43"/>
      <c r="R17" s="22"/>
      <c r="S17" s="22"/>
      <c r="T17" s="22"/>
      <c r="U17" s="89"/>
      <c r="V17" s="100"/>
      <c r="W17" s="37"/>
      <c r="X17" s="37"/>
      <c r="Y17" s="37"/>
    </row>
    <row r="18" spans="1:25" s="12" customFormat="1" ht="16.5" customHeight="1" thickTop="1" thickBot="1" x14ac:dyDescent="0.25">
      <c r="A18" s="58"/>
      <c r="B18" s="144"/>
      <c r="C18" s="55" t="s">
        <v>68</v>
      </c>
      <c r="D18" s="56" t="s">
        <v>125</v>
      </c>
      <c r="E18" s="55">
        <f>SUM(E11:E17)</f>
        <v>150</v>
      </c>
      <c r="F18" s="56">
        <f>SUM(F11:F17)</f>
        <v>22</v>
      </c>
      <c r="G18" s="55">
        <f>SUM(G11:G17)</f>
        <v>120</v>
      </c>
      <c r="H18" s="55"/>
      <c r="I18" s="55">
        <f>SUM(I11:I17)</f>
        <v>30</v>
      </c>
      <c r="J18" s="56"/>
      <c r="K18" s="55">
        <f>SUM(K11:K17)</f>
        <v>80</v>
      </c>
      <c r="L18" s="55"/>
      <c r="M18" s="55"/>
      <c r="N18" s="55">
        <f>SUM(N11:N17)</f>
        <v>70</v>
      </c>
      <c r="O18" s="91"/>
      <c r="P18" s="56"/>
      <c r="Q18" s="55"/>
      <c r="R18" s="57"/>
      <c r="S18" s="57"/>
      <c r="T18" s="57"/>
      <c r="U18" s="91"/>
      <c r="V18" s="102"/>
      <c r="W18" s="40"/>
      <c r="X18" s="40"/>
      <c r="Y18" s="40"/>
    </row>
    <row r="19" spans="1:25" ht="11.25" customHeight="1" thickTop="1" x14ac:dyDescent="0.2">
      <c r="A19" s="61" t="s">
        <v>37</v>
      </c>
      <c r="B19" s="155" t="s">
        <v>82</v>
      </c>
      <c r="C19" s="52"/>
      <c r="D19" s="53"/>
      <c r="E19" s="52"/>
      <c r="F19" s="53"/>
      <c r="G19" s="52"/>
      <c r="H19" s="54"/>
      <c r="I19" s="54"/>
      <c r="J19" s="69"/>
      <c r="K19" s="52"/>
      <c r="L19" s="54"/>
      <c r="M19" s="68"/>
      <c r="N19" s="54"/>
      <c r="O19" s="86"/>
      <c r="P19" s="69"/>
      <c r="Q19" s="52"/>
      <c r="R19" s="54"/>
      <c r="S19" s="68"/>
      <c r="T19" s="54"/>
      <c r="U19" s="86"/>
      <c r="V19" s="101"/>
    </row>
    <row r="20" spans="1:25" s="29" customFormat="1" ht="12.75" customHeight="1" x14ac:dyDescent="0.2">
      <c r="A20" s="254" t="s">
        <v>29</v>
      </c>
      <c r="B20" s="256" t="s">
        <v>81</v>
      </c>
      <c r="C20" s="222" t="s">
        <v>121</v>
      </c>
      <c r="D20" s="220"/>
      <c r="E20" s="222">
        <v>50</v>
      </c>
      <c r="F20" s="9">
        <v>4</v>
      </c>
      <c r="G20" s="222">
        <v>30</v>
      </c>
      <c r="H20" s="218"/>
      <c r="I20" s="218">
        <v>20</v>
      </c>
      <c r="J20" s="220"/>
      <c r="K20" s="216">
        <v>30</v>
      </c>
      <c r="L20" s="210">
        <v>20</v>
      </c>
      <c r="M20" s="210"/>
      <c r="N20" s="210"/>
      <c r="O20" s="210"/>
      <c r="P20" s="214"/>
      <c r="Q20" s="216"/>
      <c r="R20" s="210"/>
      <c r="S20" s="210"/>
      <c r="T20" s="210"/>
      <c r="U20" s="210"/>
      <c r="V20" s="212"/>
      <c r="W20" s="36"/>
      <c r="X20" s="36"/>
      <c r="Y20" s="36"/>
    </row>
    <row r="21" spans="1:25" s="29" customFormat="1" ht="12" customHeight="1" x14ac:dyDescent="0.2">
      <c r="A21" s="255"/>
      <c r="B21" s="257"/>
      <c r="C21" s="223"/>
      <c r="D21" s="221"/>
      <c r="E21" s="223"/>
      <c r="F21" s="9">
        <v>3</v>
      </c>
      <c r="G21" s="223"/>
      <c r="H21" s="219"/>
      <c r="I21" s="219"/>
      <c r="J21" s="221"/>
      <c r="K21" s="217"/>
      <c r="L21" s="211"/>
      <c r="M21" s="211"/>
      <c r="N21" s="211"/>
      <c r="O21" s="211"/>
      <c r="P21" s="215"/>
      <c r="Q21" s="217"/>
      <c r="R21" s="211"/>
      <c r="S21" s="211"/>
      <c r="T21" s="211"/>
      <c r="U21" s="211"/>
      <c r="V21" s="213"/>
      <c r="W21" s="36"/>
      <c r="X21" s="36"/>
      <c r="Y21" s="36"/>
    </row>
    <row r="22" spans="1:25" s="29" customFormat="1" x14ac:dyDescent="0.2">
      <c r="A22" s="14" t="s">
        <v>30</v>
      </c>
      <c r="B22" s="139" t="s">
        <v>118</v>
      </c>
      <c r="C22" s="8" t="s">
        <v>15</v>
      </c>
      <c r="D22" s="9"/>
      <c r="E22" s="8">
        <v>30</v>
      </c>
      <c r="F22" s="9">
        <v>3</v>
      </c>
      <c r="G22" s="8">
        <v>30</v>
      </c>
      <c r="H22" s="7"/>
      <c r="I22" s="7"/>
      <c r="J22" s="9"/>
      <c r="K22" s="31">
        <v>30</v>
      </c>
      <c r="L22" s="23"/>
      <c r="M22" s="28"/>
      <c r="N22" s="31"/>
      <c r="O22" s="92"/>
      <c r="P22" s="47"/>
      <c r="Q22" s="28"/>
      <c r="R22" s="23"/>
      <c r="S22" s="23"/>
      <c r="T22" s="23"/>
      <c r="U22" s="92"/>
      <c r="V22" s="96"/>
      <c r="W22" s="36"/>
      <c r="X22" s="36"/>
      <c r="Y22" s="36"/>
    </row>
    <row r="23" spans="1:25" s="29" customFormat="1" x14ac:dyDescent="0.2">
      <c r="A23" s="70" t="s">
        <v>31</v>
      </c>
      <c r="B23" s="142" t="s">
        <v>83</v>
      </c>
      <c r="C23" s="26"/>
      <c r="D23" s="25" t="s">
        <v>18</v>
      </c>
      <c r="E23" s="26">
        <v>20</v>
      </c>
      <c r="F23" s="25">
        <v>3</v>
      </c>
      <c r="G23" s="26">
        <v>20</v>
      </c>
      <c r="H23" s="27"/>
      <c r="I23" s="27"/>
      <c r="J23" s="25"/>
      <c r="K23" s="43"/>
      <c r="L23" s="46"/>
      <c r="M23" s="48"/>
      <c r="N23" s="31">
        <v>20</v>
      </c>
      <c r="O23" s="88"/>
      <c r="P23" s="47"/>
      <c r="Q23" s="48"/>
      <c r="R23" s="46"/>
      <c r="S23" s="46"/>
      <c r="T23" s="46"/>
      <c r="U23" s="88"/>
      <c r="V23" s="96"/>
      <c r="W23" s="36"/>
      <c r="X23" s="36"/>
      <c r="Y23" s="36"/>
    </row>
    <row r="24" spans="1:25" s="29" customFormat="1" x14ac:dyDescent="0.2">
      <c r="A24" s="70" t="s">
        <v>32</v>
      </c>
      <c r="B24" s="142" t="s">
        <v>84</v>
      </c>
      <c r="C24" s="26"/>
      <c r="D24" s="25" t="s">
        <v>15</v>
      </c>
      <c r="E24" s="26">
        <v>30</v>
      </c>
      <c r="F24" s="25">
        <v>3</v>
      </c>
      <c r="G24" s="26">
        <v>30</v>
      </c>
      <c r="H24" s="27"/>
      <c r="I24" s="27"/>
      <c r="J24" s="25"/>
      <c r="K24" s="43"/>
      <c r="L24" s="46"/>
      <c r="M24" s="48"/>
      <c r="N24" s="31">
        <v>30</v>
      </c>
      <c r="O24" s="88"/>
      <c r="P24" s="47"/>
      <c r="Q24" s="48"/>
      <c r="R24" s="46"/>
      <c r="S24" s="46"/>
      <c r="T24" s="46"/>
      <c r="U24" s="88"/>
      <c r="V24" s="96"/>
      <c r="W24" s="36"/>
      <c r="X24" s="36"/>
      <c r="Y24" s="36"/>
    </row>
    <row r="25" spans="1:25" s="29" customFormat="1" x14ac:dyDescent="0.2">
      <c r="A25" s="70" t="s">
        <v>33</v>
      </c>
      <c r="B25" s="142" t="s">
        <v>85</v>
      </c>
      <c r="C25" s="26" t="s">
        <v>15</v>
      </c>
      <c r="D25" s="25"/>
      <c r="E25" s="26">
        <v>30</v>
      </c>
      <c r="F25" s="25">
        <v>3</v>
      </c>
      <c r="G25" s="26">
        <v>30</v>
      </c>
      <c r="H25" s="27"/>
      <c r="I25" s="27"/>
      <c r="J25" s="25"/>
      <c r="K25" s="43">
        <v>30</v>
      </c>
      <c r="L25" s="66"/>
      <c r="M25" s="45"/>
      <c r="N25" s="49"/>
      <c r="O25" s="93"/>
      <c r="P25" s="47"/>
      <c r="Q25" s="45"/>
      <c r="R25" s="66"/>
      <c r="S25" s="66"/>
      <c r="T25" s="66"/>
      <c r="U25" s="93"/>
      <c r="V25" s="96"/>
      <c r="W25" s="36"/>
      <c r="X25" s="36"/>
      <c r="Y25" s="36"/>
    </row>
    <row r="26" spans="1:25" s="29" customFormat="1" ht="22.5" x14ac:dyDescent="0.2">
      <c r="A26" s="70" t="s">
        <v>34</v>
      </c>
      <c r="B26" s="142" t="s">
        <v>86</v>
      </c>
      <c r="C26" s="26"/>
      <c r="D26" s="25" t="s">
        <v>18</v>
      </c>
      <c r="E26" s="26">
        <v>20</v>
      </c>
      <c r="F26" s="25">
        <v>3</v>
      </c>
      <c r="G26" s="26"/>
      <c r="H26" s="27">
        <v>20</v>
      </c>
      <c r="I26" s="27"/>
      <c r="J26" s="25"/>
      <c r="K26" s="43"/>
      <c r="L26" s="46"/>
      <c r="M26" s="48"/>
      <c r="N26" s="31">
        <v>20</v>
      </c>
      <c r="O26" s="88"/>
      <c r="P26" s="47"/>
      <c r="Q26" s="48"/>
      <c r="R26" s="46"/>
      <c r="S26" s="46"/>
      <c r="T26" s="46"/>
      <c r="U26" s="88"/>
      <c r="V26" s="96"/>
      <c r="W26" s="36"/>
      <c r="X26" s="36"/>
      <c r="Y26" s="36"/>
    </row>
    <row r="27" spans="1:25" s="29" customFormat="1" x14ac:dyDescent="0.2">
      <c r="A27" s="14" t="s">
        <v>35</v>
      </c>
      <c r="B27" s="139" t="s">
        <v>87</v>
      </c>
      <c r="C27" s="8"/>
      <c r="D27" s="9" t="s">
        <v>15</v>
      </c>
      <c r="E27" s="8">
        <v>20</v>
      </c>
      <c r="F27" s="9">
        <v>3</v>
      </c>
      <c r="G27" s="8">
        <v>20</v>
      </c>
      <c r="H27" s="7"/>
      <c r="I27" s="7"/>
      <c r="J27" s="106"/>
      <c r="K27" s="31"/>
      <c r="L27" s="32"/>
      <c r="M27" s="32"/>
      <c r="N27" s="32">
        <v>20</v>
      </c>
      <c r="O27" s="87"/>
      <c r="P27" s="44"/>
      <c r="Q27" s="31"/>
      <c r="R27" s="46"/>
      <c r="S27" s="46"/>
      <c r="T27" s="46"/>
      <c r="U27" s="88"/>
      <c r="V27" s="96"/>
      <c r="W27" s="36"/>
      <c r="X27" s="36"/>
      <c r="Y27" s="36"/>
    </row>
    <row r="28" spans="1:25" s="29" customFormat="1" ht="12" thickBot="1" x14ac:dyDescent="0.25">
      <c r="A28" s="71" t="s">
        <v>116</v>
      </c>
      <c r="B28" s="145" t="s">
        <v>88</v>
      </c>
      <c r="C28" s="74"/>
      <c r="D28" s="73" t="s">
        <v>15</v>
      </c>
      <c r="E28" s="74">
        <v>30</v>
      </c>
      <c r="F28" s="73">
        <v>3</v>
      </c>
      <c r="G28" s="74">
        <v>30</v>
      </c>
      <c r="H28" s="74"/>
      <c r="I28" s="74"/>
      <c r="J28" s="107"/>
      <c r="K28" s="49"/>
      <c r="L28" s="49"/>
      <c r="M28" s="49"/>
      <c r="N28" s="49">
        <v>30</v>
      </c>
      <c r="O28" s="94"/>
      <c r="P28" s="17"/>
      <c r="Q28" s="45"/>
      <c r="R28" s="66"/>
      <c r="S28" s="66"/>
      <c r="T28" s="114"/>
      <c r="U28" s="93"/>
      <c r="V28" s="103"/>
      <c r="W28" s="36"/>
      <c r="X28" s="36"/>
      <c r="Y28" s="36"/>
    </row>
    <row r="29" spans="1:25" s="33" customFormat="1" ht="23.25" thickTop="1" x14ac:dyDescent="0.2">
      <c r="A29" s="185"/>
      <c r="B29" s="186"/>
      <c r="C29" s="187" t="s">
        <v>123</v>
      </c>
      <c r="D29" s="184" t="s">
        <v>124</v>
      </c>
      <c r="E29" s="187">
        <f>SUM(E20:E28)</f>
        <v>230</v>
      </c>
      <c r="F29" s="184">
        <f>SUM(F20:F28)</f>
        <v>28</v>
      </c>
      <c r="G29" s="187">
        <f>SUM(G20:G28)</f>
        <v>190</v>
      </c>
      <c r="H29" s="187">
        <f>SUM(H20:H28)</f>
        <v>20</v>
      </c>
      <c r="I29" s="187">
        <f>SUM(I20:I28)</f>
        <v>20</v>
      </c>
      <c r="J29" s="184"/>
      <c r="K29" s="187">
        <f>SUM(K20:K28)</f>
        <v>90</v>
      </c>
      <c r="L29" s="187">
        <f>SUM(L20:L28)</f>
        <v>20</v>
      </c>
      <c r="M29" s="187"/>
      <c r="N29" s="187">
        <f>SUM(N20:N28)</f>
        <v>120</v>
      </c>
      <c r="O29" s="183"/>
      <c r="P29" s="184"/>
      <c r="Q29" s="187"/>
      <c r="R29" s="188"/>
      <c r="S29" s="188"/>
      <c r="T29" s="188"/>
      <c r="U29" s="183"/>
      <c r="V29" s="189"/>
      <c r="W29" s="40"/>
      <c r="X29" s="40"/>
      <c r="Y29" s="40"/>
    </row>
    <row r="30" spans="1:25" s="1" customFormat="1" ht="24" customHeight="1" x14ac:dyDescent="0.2">
      <c r="A30" s="231" t="s">
        <v>73</v>
      </c>
      <c r="B30" s="225"/>
      <c r="C30" s="228" t="s">
        <v>0</v>
      </c>
      <c r="D30" s="229"/>
      <c r="E30" s="230" t="s">
        <v>13</v>
      </c>
      <c r="F30" s="239" t="s">
        <v>1</v>
      </c>
      <c r="G30" s="240" t="s">
        <v>2</v>
      </c>
      <c r="H30" s="241"/>
      <c r="I30" s="241"/>
      <c r="J30" s="242"/>
      <c r="K30" s="241" t="s">
        <v>16</v>
      </c>
      <c r="L30" s="241"/>
      <c r="M30" s="241"/>
      <c r="N30" s="241"/>
      <c r="O30" s="241"/>
      <c r="P30" s="242"/>
      <c r="Q30" s="240" t="s">
        <v>17</v>
      </c>
      <c r="R30" s="241"/>
      <c r="S30" s="241"/>
      <c r="T30" s="241"/>
      <c r="U30" s="241"/>
      <c r="V30" s="242"/>
      <c r="W30" s="39"/>
      <c r="X30" s="39"/>
      <c r="Y30" s="39"/>
    </row>
    <row r="31" spans="1:25" s="1" customFormat="1" ht="12" customHeight="1" x14ac:dyDescent="0.2">
      <c r="A31" s="232"/>
      <c r="B31" s="226"/>
      <c r="C31" s="228" t="s">
        <v>8</v>
      </c>
      <c r="D31" s="229" t="s">
        <v>7</v>
      </c>
      <c r="E31" s="230"/>
      <c r="F31" s="239"/>
      <c r="G31" s="234" t="s">
        <v>3</v>
      </c>
      <c r="H31" s="235" t="s">
        <v>4</v>
      </c>
      <c r="I31" s="243" t="s">
        <v>5</v>
      </c>
      <c r="J31" s="224" t="s">
        <v>6</v>
      </c>
      <c r="K31" s="241" t="s">
        <v>9</v>
      </c>
      <c r="L31" s="241"/>
      <c r="M31" s="245"/>
      <c r="N31" s="246" t="s">
        <v>10</v>
      </c>
      <c r="O31" s="241"/>
      <c r="P31" s="242"/>
      <c r="Q31" s="240" t="s">
        <v>11</v>
      </c>
      <c r="R31" s="241"/>
      <c r="S31" s="245"/>
      <c r="T31" s="246" t="s">
        <v>12</v>
      </c>
      <c r="U31" s="241"/>
      <c r="V31" s="242"/>
      <c r="W31" s="39"/>
      <c r="X31" s="39"/>
      <c r="Y31" s="39"/>
    </row>
    <row r="32" spans="1:25" s="1" customFormat="1" ht="13.5" customHeight="1" x14ac:dyDescent="0.2">
      <c r="A32" s="233"/>
      <c r="B32" s="227"/>
      <c r="C32" s="228"/>
      <c r="D32" s="229"/>
      <c r="E32" s="230"/>
      <c r="F32" s="239"/>
      <c r="G32" s="234"/>
      <c r="H32" s="235"/>
      <c r="I32" s="244"/>
      <c r="J32" s="224"/>
      <c r="K32" s="151" t="s">
        <v>14</v>
      </c>
      <c r="L32" s="149" t="s">
        <v>5</v>
      </c>
      <c r="M32" s="149" t="s">
        <v>6</v>
      </c>
      <c r="N32" s="149" t="s">
        <v>14</v>
      </c>
      <c r="O32" s="148" t="s">
        <v>5</v>
      </c>
      <c r="P32" s="150" t="s">
        <v>6</v>
      </c>
      <c r="Q32" s="151" t="s">
        <v>14</v>
      </c>
      <c r="R32" s="149" t="s">
        <v>5</v>
      </c>
      <c r="S32" s="149" t="s">
        <v>6</v>
      </c>
      <c r="T32" s="149" t="s">
        <v>14</v>
      </c>
      <c r="U32" s="148" t="s">
        <v>5</v>
      </c>
      <c r="V32" s="150" t="s">
        <v>6</v>
      </c>
      <c r="W32" s="39"/>
      <c r="X32" s="39"/>
      <c r="Y32" s="39"/>
    </row>
    <row r="33" spans="1:25" s="12" customFormat="1" ht="11.25" customHeight="1" x14ac:dyDescent="0.2">
      <c r="A33" s="59" t="s">
        <v>38</v>
      </c>
      <c r="B33" s="138" t="s">
        <v>89</v>
      </c>
      <c r="C33" s="52"/>
      <c r="D33" s="53"/>
      <c r="E33" s="52"/>
      <c r="F33" s="53"/>
      <c r="G33" s="52"/>
      <c r="H33" s="62"/>
      <c r="I33" s="54"/>
      <c r="J33" s="69"/>
      <c r="K33" s="52"/>
      <c r="L33" s="54"/>
      <c r="M33" s="68"/>
      <c r="N33" s="54"/>
      <c r="O33" s="86"/>
      <c r="P33" s="69"/>
      <c r="Q33" s="67"/>
      <c r="R33" s="68"/>
      <c r="S33" s="68"/>
      <c r="T33" s="68"/>
      <c r="U33" s="86"/>
      <c r="V33" s="160"/>
      <c r="W33" s="40"/>
      <c r="X33" s="40"/>
      <c r="Y33" s="40"/>
    </row>
    <row r="34" spans="1:25" s="12" customFormat="1" ht="11.25" customHeight="1" x14ac:dyDescent="0.2">
      <c r="A34" s="75" t="s">
        <v>39</v>
      </c>
      <c r="B34" s="140" t="s">
        <v>90</v>
      </c>
      <c r="C34" s="67" t="s">
        <v>18</v>
      </c>
      <c r="D34" s="69"/>
      <c r="E34" s="67">
        <v>30</v>
      </c>
      <c r="F34" s="69">
        <v>5</v>
      </c>
      <c r="G34" s="67"/>
      <c r="H34" s="62"/>
      <c r="I34" s="68">
        <v>30</v>
      </c>
      <c r="J34" s="69"/>
      <c r="K34" s="67"/>
      <c r="L34" s="68"/>
      <c r="M34" s="68"/>
      <c r="N34" s="68"/>
      <c r="O34" s="86"/>
      <c r="P34" s="95"/>
      <c r="Q34" s="67"/>
      <c r="R34" s="115">
        <v>30</v>
      </c>
      <c r="S34" s="68"/>
      <c r="T34" s="68"/>
      <c r="U34" s="86"/>
      <c r="V34" s="98"/>
      <c r="W34" s="40"/>
      <c r="X34" s="40"/>
      <c r="Y34" s="40"/>
    </row>
    <row r="35" spans="1:25" x14ac:dyDescent="0.2">
      <c r="A35" s="30" t="s">
        <v>40</v>
      </c>
      <c r="B35" s="141" t="s">
        <v>91</v>
      </c>
      <c r="C35" s="65" t="s">
        <v>18</v>
      </c>
      <c r="D35" s="64"/>
      <c r="E35" s="65">
        <v>35</v>
      </c>
      <c r="F35" s="64">
        <v>5</v>
      </c>
      <c r="G35" s="31"/>
      <c r="H35" s="11"/>
      <c r="I35" s="32">
        <v>35</v>
      </c>
      <c r="J35" s="44"/>
      <c r="K35" s="13"/>
      <c r="L35" s="32"/>
      <c r="M35" s="32"/>
      <c r="N35" s="46"/>
      <c r="O35" s="88"/>
      <c r="P35" s="47"/>
      <c r="Q35" s="48"/>
      <c r="R35" s="32">
        <v>35</v>
      </c>
      <c r="S35" s="46"/>
      <c r="T35" s="32"/>
      <c r="U35" s="88"/>
      <c r="V35" s="96"/>
    </row>
    <row r="36" spans="1:25" ht="11.25" customHeight="1" x14ac:dyDescent="0.2">
      <c r="A36" s="14" t="s">
        <v>41</v>
      </c>
      <c r="B36" s="139" t="s">
        <v>92</v>
      </c>
      <c r="C36" s="8" t="s">
        <v>18</v>
      </c>
      <c r="D36" s="9"/>
      <c r="E36" s="8">
        <v>35</v>
      </c>
      <c r="F36" s="9">
        <v>5</v>
      </c>
      <c r="G36" s="8"/>
      <c r="H36" s="2"/>
      <c r="I36" s="7">
        <v>35</v>
      </c>
      <c r="J36" s="9"/>
      <c r="K36" s="31"/>
      <c r="L36" s="32"/>
      <c r="M36" s="32"/>
      <c r="N36" s="32"/>
      <c r="O36" s="87"/>
      <c r="P36" s="44"/>
      <c r="Q36" s="31"/>
      <c r="R36" s="32">
        <v>35</v>
      </c>
      <c r="S36" s="31"/>
      <c r="T36" s="31"/>
      <c r="U36" s="87"/>
      <c r="V36" s="96"/>
    </row>
    <row r="37" spans="1:25" ht="22.5" customHeight="1" x14ac:dyDescent="0.2">
      <c r="A37" s="14" t="s">
        <v>42</v>
      </c>
      <c r="B37" s="139" t="s">
        <v>93</v>
      </c>
      <c r="C37" s="8" t="s">
        <v>18</v>
      </c>
      <c r="D37" s="9"/>
      <c r="E37" s="8">
        <v>45</v>
      </c>
      <c r="F37" s="9">
        <v>6</v>
      </c>
      <c r="G37" s="8">
        <v>15</v>
      </c>
      <c r="H37" s="2"/>
      <c r="I37" s="7">
        <v>30</v>
      </c>
      <c r="J37" s="9"/>
      <c r="K37" s="31"/>
      <c r="L37" s="32"/>
      <c r="M37" s="32"/>
      <c r="N37" s="32"/>
      <c r="O37" s="87"/>
      <c r="P37" s="44"/>
      <c r="Q37" s="31">
        <v>15</v>
      </c>
      <c r="R37" s="32">
        <v>30</v>
      </c>
      <c r="S37" s="32"/>
      <c r="T37" s="32"/>
      <c r="U37" s="87"/>
      <c r="V37" s="96"/>
    </row>
    <row r="38" spans="1:25" ht="11.25" customHeight="1" x14ac:dyDescent="0.2">
      <c r="A38" s="14" t="s">
        <v>43</v>
      </c>
      <c r="B38" s="139" t="s">
        <v>94</v>
      </c>
      <c r="C38" s="8"/>
      <c r="D38" s="9" t="s">
        <v>18</v>
      </c>
      <c r="E38" s="8">
        <v>20</v>
      </c>
      <c r="F38" s="9">
        <v>4</v>
      </c>
      <c r="G38" s="8">
        <v>20</v>
      </c>
      <c r="H38" s="2"/>
      <c r="I38" s="7"/>
      <c r="J38" s="9"/>
      <c r="K38" s="31"/>
      <c r="L38" s="32"/>
      <c r="M38" s="32"/>
      <c r="N38" s="32"/>
      <c r="O38" s="87"/>
      <c r="P38" s="44"/>
      <c r="Q38" s="31"/>
      <c r="R38" s="32"/>
      <c r="S38" s="32"/>
      <c r="T38" s="32">
        <v>20</v>
      </c>
      <c r="U38" s="87"/>
      <c r="V38" s="96"/>
    </row>
    <row r="39" spans="1:25" x14ac:dyDescent="0.2">
      <c r="A39" s="70" t="s">
        <v>44</v>
      </c>
      <c r="B39" s="142" t="s">
        <v>95</v>
      </c>
      <c r="C39" s="26" t="s">
        <v>18</v>
      </c>
      <c r="D39" s="207"/>
      <c r="E39" s="26">
        <v>15</v>
      </c>
      <c r="F39" s="207">
        <v>4</v>
      </c>
      <c r="G39" s="26">
        <v>15</v>
      </c>
      <c r="H39" s="24"/>
      <c r="I39" s="205"/>
      <c r="J39" s="207"/>
      <c r="K39" s="43"/>
      <c r="L39" s="202"/>
      <c r="M39" s="202"/>
      <c r="N39" s="202"/>
      <c r="O39" s="89"/>
      <c r="P39" s="44"/>
      <c r="Q39" s="43">
        <v>15</v>
      </c>
      <c r="R39" s="202"/>
      <c r="S39" s="202"/>
      <c r="T39" s="202"/>
      <c r="U39" s="89"/>
      <c r="V39" s="96"/>
    </row>
    <row r="40" spans="1:25" s="72" customFormat="1" x14ac:dyDescent="0.2">
      <c r="A40" s="14" t="s">
        <v>45</v>
      </c>
      <c r="B40" s="139" t="s">
        <v>96</v>
      </c>
      <c r="C40" s="8"/>
      <c r="D40" s="9" t="s">
        <v>18</v>
      </c>
      <c r="E40" s="8">
        <v>30</v>
      </c>
      <c r="F40" s="9">
        <v>5</v>
      </c>
      <c r="G40" s="8"/>
      <c r="H40" s="81"/>
      <c r="I40" s="8">
        <v>30</v>
      </c>
      <c r="J40" s="9"/>
      <c r="K40" s="31"/>
      <c r="L40" s="31"/>
      <c r="M40" s="31"/>
      <c r="N40" s="31"/>
      <c r="O40" s="87"/>
      <c r="P40" s="44"/>
      <c r="Q40" s="31"/>
      <c r="R40" s="31"/>
      <c r="S40" s="31"/>
      <c r="T40" s="31"/>
      <c r="U40" s="87">
        <v>30</v>
      </c>
      <c r="V40" s="96"/>
      <c r="W40" s="36"/>
      <c r="X40" s="36"/>
      <c r="Y40" s="36"/>
    </row>
    <row r="41" spans="1:25" s="72" customFormat="1" ht="12" thickBot="1" x14ac:dyDescent="0.25">
      <c r="A41" s="71" t="s">
        <v>46</v>
      </c>
      <c r="B41" s="143" t="s">
        <v>97</v>
      </c>
      <c r="C41" s="74"/>
      <c r="D41" s="73" t="s">
        <v>18</v>
      </c>
      <c r="E41" s="74">
        <v>30</v>
      </c>
      <c r="F41" s="73">
        <v>4</v>
      </c>
      <c r="G41" s="74"/>
      <c r="H41" s="76"/>
      <c r="I41" s="74">
        <v>30</v>
      </c>
      <c r="J41" s="73"/>
      <c r="K41" s="49"/>
      <c r="L41" s="49"/>
      <c r="M41" s="49"/>
      <c r="N41" s="49"/>
      <c r="O41" s="94"/>
      <c r="P41" s="204"/>
      <c r="Q41" s="49"/>
      <c r="R41" s="49"/>
      <c r="S41" s="49"/>
      <c r="T41" s="49"/>
      <c r="U41" s="94">
        <v>30</v>
      </c>
      <c r="V41" s="103"/>
      <c r="W41" s="36"/>
      <c r="X41" s="36"/>
      <c r="Y41" s="36"/>
    </row>
    <row r="42" spans="1:25" s="12" customFormat="1" ht="12" thickTop="1" x14ac:dyDescent="0.2">
      <c r="A42" s="152"/>
      <c r="B42" s="161"/>
      <c r="C42" s="154" t="s">
        <v>70</v>
      </c>
      <c r="D42" s="153" t="s">
        <v>125</v>
      </c>
      <c r="E42" s="157">
        <f>SUM(E34:E41)</f>
        <v>240</v>
      </c>
      <c r="F42" s="153">
        <f>SUM(F34:F41)</f>
        <v>38</v>
      </c>
      <c r="G42" s="157">
        <f>SUM(G34:G41)</f>
        <v>50</v>
      </c>
      <c r="H42" s="157"/>
      <c r="I42" s="157">
        <f>SUM(I34:I41)</f>
        <v>190</v>
      </c>
      <c r="J42" s="153"/>
      <c r="K42" s="157"/>
      <c r="L42" s="157"/>
      <c r="M42" s="157"/>
      <c r="N42" s="157"/>
      <c r="O42" s="158"/>
      <c r="P42" s="184"/>
      <c r="Q42" s="157">
        <f>SUM(Q34:Q41)</f>
        <v>30</v>
      </c>
      <c r="R42" s="157">
        <f>SUM(R34:R41)</f>
        <v>130</v>
      </c>
      <c r="S42" s="157"/>
      <c r="T42" s="157">
        <f>SUM(T34:T41)</f>
        <v>20</v>
      </c>
      <c r="U42" s="158">
        <f>SUM(U34:U41)</f>
        <v>60</v>
      </c>
      <c r="V42" s="159"/>
      <c r="W42" s="40"/>
      <c r="X42" s="40"/>
      <c r="Y42" s="40"/>
    </row>
    <row r="43" spans="1:25" s="12" customFormat="1" x14ac:dyDescent="0.2">
      <c r="A43" s="162" t="s">
        <v>71</v>
      </c>
      <c r="B43" s="163"/>
      <c r="C43" s="164"/>
      <c r="D43" s="165"/>
      <c r="E43" s="164">
        <f>SUM(E42)</f>
        <v>240</v>
      </c>
      <c r="F43" s="165"/>
      <c r="G43" s="164">
        <f>SUM(G34:G41)</f>
        <v>50</v>
      </c>
      <c r="H43" s="164"/>
      <c r="I43" s="164">
        <f>SUM(I34:I41)</f>
        <v>190</v>
      </c>
      <c r="J43" s="165"/>
      <c r="K43" s="164"/>
      <c r="L43" s="164"/>
      <c r="M43" s="164"/>
      <c r="N43" s="164"/>
      <c r="O43" s="166"/>
      <c r="P43" s="165"/>
      <c r="Q43" s="248">
        <f>SUM(Q34:Q41)+SUM(R34:R41)</f>
        <v>160</v>
      </c>
      <c r="R43" s="249"/>
      <c r="S43" s="250"/>
      <c r="T43" s="251">
        <f>SUM(T34:T41)+SUM(U34:U41)</f>
        <v>80</v>
      </c>
      <c r="U43" s="249"/>
      <c r="V43" s="252"/>
      <c r="W43" s="40"/>
      <c r="X43" s="40"/>
      <c r="Y43" s="40"/>
    </row>
    <row r="44" spans="1:25" s="12" customFormat="1" ht="13.5" customHeight="1" x14ac:dyDescent="0.2">
      <c r="A44" s="167" t="s">
        <v>138</v>
      </c>
      <c r="B44" s="168"/>
      <c r="C44" s="146"/>
      <c r="D44" s="129"/>
      <c r="E44" s="146"/>
      <c r="F44" s="129">
        <f>SUM(F42)</f>
        <v>38</v>
      </c>
      <c r="G44" s="146"/>
      <c r="H44" s="146"/>
      <c r="I44" s="146"/>
      <c r="J44" s="129"/>
      <c r="K44" s="146"/>
      <c r="L44" s="146"/>
      <c r="M44" s="146"/>
      <c r="N44" s="146"/>
      <c r="O44" s="147"/>
      <c r="P44" s="129"/>
      <c r="Q44" s="248">
        <f>SUM(F34:F37,F39)</f>
        <v>25</v>
      </c>
      <c r="R44" s="249"/>
      <c r="S44" s="250"/>
      <c r="T44" s="251">
        <f>SUM(F38,F40:F41)</f>
        <v>13</v>
      </c>
      <c r="U44" s="249"/>
      <c r="V44" s="252"/>
      <c r="W44" s="40"/>
      <c r="X44" s="40"/>
      <c r="Y44" s="40"/>
    </row>
    <row r="45" spans="1:25" ht="24" customHeight="1" x14ac:dyDescent="0.2">
      <c r="A45" s="177" t="s">
        <v>47</v>
      </c>
      <c r="B45" s="178" t="s">
        <v>98</v>
      </c>
      <c r="C45" s="110"/>
      <c r="D45" s="95"/>
      <c r="E45" s="110"/>
      <c r="F45" s="95"/>
      <c r="G45" s="110"/>
      <c r="H45" s="179"/>
      <c r="I45" s="180"/>
      <c r="J45" s="95"/>
      <c r="K45" s="110"/>
      <c r="L45" s="180"/>
      <c r="M45" s="180"/>
      <c r="N45" s="180"/>
      <c r="O45" s="112"/>
      <c r="P45" s="95"/>
      <c r="Q45" s="110"/>
      <c r="R45" s="180"/>
      <c r="S45" s="180"/>
      <c r="T45" s="180"/>
      <c r="U45" s="112"/>
      <c r="V45" s="96"/>
    </row>
    <row r="46" spans="1:25" ht="22.5" x14ac:dyDescent="0.2">
      <c r="A46" s="14" t="s">
        <v>48</v>
      </c>
      <c r="B46" s="139" t="s">
        <v>99</v>
      </c>
      <c r="C46" s="8" t="s">
        <v>18</v>
      </c>
      <c r="D46" s="9"/>
      <c r="E46" s="8">
        <v>35</v>
      </c>
      <c r="F46" s="9">
        <v>6</v>
      </c>
      <c r="G46" s="8"/>
      <c r="H46" s="2"/>
      <c r="I46" s="7">
        <v>35</v>
      </c>
      <c r="J46" s="9"/>
      <c r="K46" s="31"/>
      <c r="L46" s="32"/>
      <c r="M46" s="32"/>
      <c r="N46" s="32"/>
      <c r="O46" s="87"/>
      <c r="P46" s="44"/>
      <c r="Q46" s="31"/>
      <c r="R46" s="32">
        <v>35</v>
      </c>
      <c r="S46" s="32"/>
      <c r="T46" s="32"/>
      <c r="U46" s="87"/>
      <c r="V46" s="96"/>
    </row>
    <row r="47" spans="1:25" x14ac:dyDescent="0.2">
      <c r="A47" s="14" t="s">
        <v>49</v>
      </c>
      <c r="B47" s="139" t="s">
        <v>100</v>
      </c>
      <c r="C47" s="8" t="s">
        <v>18</v>
      </c>
      <c r="D47" s="9"/>
      <c r="E47" s="8">
        <v>55</v>
      </c>
      <c r="F47" s="9">
        <v>8</v>
      </c>
      <c r="G47" s="8">
        <v>15</v>
      </c>
      <c r="H47" s="2"/>
      <c r="I47" s="7">
        <v>40</v>
      </c>
      <c r="J47" s="9"/>
      <c r="K47" s="31"/>
      <c r="L47" s="32"/>
      <c r="M47" s="32"/>
      <c r="N47" s="32"/>
      <c r="O47" s="87"/>
      <c r="P47" s="44"/>
      <c r="Q47" s="31">
        <v>15</v>
      </c>
      <c r="R47" s="32">
        <v>40</v>
      </c>
      <c r="S47" s="32"/>
      <c r="T47" s="32"/>
      <c r="U47" s="87"/>
      <c r="V47" s="96"/>
    </row>
    <row r="48" spans="1:25" s="72" customFormat="1" ht="26.25" customHeight="1" x14ac:dyDescent="0.2">
      <c r="A48" s="71" t="s">
        <v>50</v>
      </c>
      <c r="B48" s="139" t="s">
        <v>101</v>
      </c>
      <c r="C48" s="8" t="s">
        <v>18</v>
      </c>
      <c r="D48" s="9"/>
      <c r="E48" s="8">
        <v>30</v>
      </c>
      <c r="F48" s="9">
        <v>5</v>
      </c>
      <c r="G48" s="8">
        <v>30</v>
      </c>
      <c r="H48" s="2"/>
      <c r="I48" s="7"/>
      <c r="J48" s="9"/>
      <c r="K48" s="31"/>
      <c r="L48" s="32"/>
      <c r="M48" s="32"/>
      <c r="N48" s="32"/>
      <c r="O48" s="87"/>
      <c r="P48" s="44"/>
      <c r="Q48" s="31">
        <v>30</v>
      </c>
      <c r="R48" s="32"/>
      <c r="S48" s="32"/>
      <c r="T48" s="32"/>
      <c r="U48" s="87"/>
      <c r="V48" s="96"/>
      <c r="W48" s="36"/>
      <c r="X48" s="36"/>
      <c r="Y48" s="36"/>
    </row>
    <row r="49" spans="1:25" s="72" customFormat="1" x14ac:dyDescent="0.2">
      <c r="A49" s="14" t="s">
        <v>51</v>
      </c>
      <c r="B49" s="139" t="s">
        <v>102</v>
      </c>
      <c r="C49" s="8" t="s">
        <v>18</v>
      </c>
      <c r="D49" s="9"/>
      <c r="E49" s="8">
        <v>40</v>
      </c>
      <c r="F49" s="9">
        <v>6</v>
      </c>
      <c r="G49" s="8"/>
      <c r="H49" s="2"/>
      <c r="I49" s="7">
        <v>40</v>
      </c>
      <c r="J49" s="9"/>
      <c r="K49" s="31"/>
      <c r="L49" s="32"/>
      <c r="M49" s="32"/>
      <c r="N49" s="32"/>
      <c r="O49" s="87"/>
      <c r="P49" s="44"/>
      <c r="Q49" s="31"/>
      <c r="R49" s="32">
        <v>40</v>
      </c>
      <c r="S49" s="32"/>
      <c r="T49" s="32"/>
      <c r="U49" s="87"/>
      <c r="V49" s="96"/>
      <c r="W49" s="36"/>
      <c r="X49" s="36"/>
      <c r="Y49" s="36"/>
    </row>
    <row r="50" spans="1:25" ht="12" x14ac:dyDescent="0.2">
      <c r="A50" s="275" t="s">
        <v>129</v>
      </c>
      <c r="B50" s="196" t="s">
        <v>103</v>
      </c>
      <c r="C50" s="82"/>
      <c r="D50" s="208" t="s">
        <v>18</v>
      </c>
      <c r="E50" s="82">
        <v>20</v>
      </c>
      <c r="F50" s="208">
        <v>3</v>
      </c>
      <c r="G50" s="82"/>
      <c r="H50" s="83"/>
      <c r="I50" s="206">
        <v>20</v>
      </c>
      <c r="J50" s="208"/>
      <c r="K50" s="84"/>
      <c r="L50" s="203"/>
      <c r="M50" s="203"/>
      <c r="N50" s="203"/>
      <c r="O50" s="90"/>
      <c r="P50" s="44"/>
      <c r="Q50" s="84"/>
      <c r="R50" s="203"/>
      <c r="S50" s="203"/>
      <c r="T50" s="203"/>
      <c r="U50" s="90">
        <v>20</v>
      </c>
      <c r="V50" s="96"/>
    </row>
    <row r="51" spans="1:25" s="72" customFormat="1" ht="12" x14ac:dyDescent="0.2">
      <c r="A51" s="182" t="s">
        <v>52</v>
      </c>
      <c r="B51" s="139" t="s">
        <v>104</v>
      </c>
      <c r="C51" s="8"/>
      <c r="D51" s="9" t="s">
        <v>18</v>
      </c>
      <c r="E51" s="8">
        <v>30</v>
      </c>
      <c r="F51" s="9">
        <v>5</v>
      </c>
      <c r="G51" s="8"/>
      <c r="H51" s="2"/>
      <c r="I51" s="7">
        <v>30</v>
      </c>
      <c r="J51" s="9"/>
      <c r="K51" s="31"/>
      <c r="L51" s="32"/>
      <c r="M51" s="32"/>
      <c r="N51" s="32"/>
      <c r="O51" s="87"/>
      <c r="P51" s="44"/>
      <c r="Q51" s="31"/>
      <c r="R51" s="32"/>
      <c r="S51" s="32"/>
      <c r="T51" s="32"/>
      <c r="U51" s="87">
        <v>30</v>
      </c>
      <c r="V51" s="96"/>
      <c r="W51" s="36"/>
      <c r="X51" s="36"/>
      <c r="Y51" s="36"/>
    </row>
    <row r="52" spans="1:25" ht="12.75" thickBot="1" x14ac:dyDescent="0.25">
      <c r="A52" s="181" t="s">
        <v>67</v>
      </c>
      <c r="B52" s="139" t="s">
        <v>105</v>
      </c>
      <c r="C52" s="8"/>
      <c r="D52" s="9" t="s">
        <v>18</v>
      </c>
      <c r="E52" s="8">
        <v>30</v>
      </c>
      <c r="F52" s="9">
        <v>5</v>
      </c>
      <c r="G52" s="8"/>
      <c r="H52" s="2"/>
      <c r="I52" s="7">
        <v>30</v>
      </c>
      <c r="J52" s="9"/>
      <c r="K52" s="31"/>
      <c r="L52" s="32"/>
      <c r="M52" s="32"/>
      <c r="N52" s="32"/>
      <c r="O52" s="89"/>
      <c r="P52" s="204"/>
      <c r="Q52" s="43"/>
      <c r="R52" s="202"/>
      <c r="S52" s="202"/>
      <c r="T52" s="202"/>
      <c r="U52" s="89">
        <v>30</v>
      </c>
      <c r="V52" s="103"/>
    </row>
    <row r="53" spans="1:25" s="12" customFormat="1" ht="12" thickTop="1" x14ac:dyDescent="0.2">
      <c r="A53" s="152"/>
      <c r="B53" s="156"/>
      <c r="C53" s="157" t="s">
        <v>70</v>
      </c>
      <c r="D53" s="153" t="s">
        <v>69</v>
      </c>
      <c r="E53" s="157">
        <f>SUM(E46:E52)</f>
        <v>240</v>
      </c>
      <c r="F53" s="153">
        <f>SUM(F46:F52)</f>
        <v>38</v>
      </c>
      <c r="G53" s="157">
        <f>SUM(G46:G52)</f>
        <v>45</v>
      </c>
      <c r="H53" s="157"/>
      <c r="I53" s="157">
        <f>SUM(I46:I52)</f>
        <v>195</v>
      </c>
      <c r="J53" s="153"/>
      <c r="K53" s="157"/>
      <c r="L53" s="157"/>
      <c r="M53" s="157"/>
      <c r="N53" s="157"/>
      <c r="O53" s="158"/>
      <c r="P53" s="153"/>
      <c r="Q53" s="157">
        <f>SUM(Q46:Q52)</f>
        <v>45</v>
      </c>
      <c r="R53" s="157">
        <f>SUM(R46:R52)</f>
        <v>115</v>
      </c>
      <c r="S53" s="157"/>
      <c r="T53" s="157"/>
      <c r="U53" s="158">
        <f>SUM(U46:U52)</f>
        <v>80</v>
      </c>
      <c r="V53" s="159"/>
      <c r="W53" s="40"/>
      <c r="X53" s="40"/>
      <c r="Y53" s="40"/>
    </row>
    <row r="54" spans="1:25" s="12" customFormat="1" x14ac:dyDescent="0.2">
      <c r="A54" s="162" t="s">
        <v>71</v>
      </c>
      <c r="B54" s="163"/>
      <c r="C54" s="164"/>
      <c r="D54" s="165"/>
      <c r="E54" s="164">
        <f>SUM(E53)</f>
        <v>240</v>
      </c>
      <c r="F54" s="165"/>
      <c r="G54" s="164">
        <f>SUM(G46:G52)</f>
        <v>45</v>
      </c>
      <c r="H54" s="164"/>
      <c r="I54" s="164">
        <f>SUM(I46:I52)</f>
        <v>195</v>
      </c>
      <c r="J54" s="165"/>
      <c r="K54" s="164"/>
      <c r="L54" s="164"/>
      <c r="M54" s="164"/>
      <c r="N54" s="164"/>
      <c r="O54" s="166"/>
      <c r="P54" s="165"/>
      <c r="Q54" s="248">
        <f>SUM(Q46:Q52)+SUM(R46:R52)</f>
        <v>160</v>
      </c>
      <c r="R54" s="249"/>
      <c r="S54" s="250"/>
      <c r="T54" s="251">
        <f>SUM(T46:T52)+SUM(U46:U52)</f>
        <v>80</v>
      </c>
      <c r="U54" s="249"/>
      <c r="V54" s="252"/>
      <c r="W54" s="40"/>
      <c r="X54" s="40"/>
      <c r="Y54" s="40"/>
    </row>
    <row r="55" spans="1:25" s="12" customFormat="1" ht="13.5" customHeight="1" x14ac:dyDescent="0.2">
      <c r="A55" s="167" t="s">
        <v>138</v>
      </c>
      <c r="B55" s="168"/>
      <c r="C55" s="146"/>
      <c r="D55" s="129"/>
      <c r="E55" s="146"/>
      <c r="F55" s="129">
        <f>SUM(F53)</f>
        <v>38</v>
      </c>
      <c r="G55" s="146"/>
      <c r="H55" s="146"/>
      <c r="I55" s="146"/>
      <c r="J55" s="129"/>
      <c r="K55" s="146"/>
      <c r="L55" s="146"/>
      <c r="M55" s="146"/>
      <c r="N55" s="146"/>
      <c r="O55" s="147"/>
      <c r="P55" s="129"/>
      <c r="Q55" s="248">
        <f>SUM(F46:F49)</f>
        <v>25</v>
      </c>
      <c r="R55" s="249"/>
      <c r="S55" s="250"/>
      <c r="T55" s="251">
        <f>SUM(F50:F52)</f>
        <v>13</v>
      </c>
      <c r="U55" s="249"/>
      <c r="V55" s="252"/>
      <c r="W55" s="40"/>
      <c r="X55" s="40"/>
      <c r="Y55" s="40"/>
    </row>
    <row r="56" spans="1:25" ht="23.25" customHeight="1" x14ac:dyDescent="0.2">
      <c r="A56" s="59" t="s">
        <v>53</v>
      </c>
      <c r="B56" s="138" t="s">
        <v>106</v>
      </c>
      <c r="C56" s="52"/>
      <c r="D56" s="53"/>
      <c r="E56" s="52"/>
      <c r="F56" s="53"/>
      <c r="G56" s="52"/>
      <c r="H56" s="62"/>
      <c r="I56" s="54"/>
      <c r="J56" s="69"/>
      <c r="K56" s="52"/>
      <c r="L56" s="54"/>
      <c r="M56" s="68"/>
      <c r="N56" s="54"/>
      <c r="O56" s="86"/>
      <c r="P56" s="69"/>
      <c r="Q56" s="52"/>
      <c r="R56" s="54"/>
      <c r="S56" s="68"/>
      <c r="T56" s="54"/>
      <c r="U56" s="86"/>
      <c r="V56" s="101"/>
    </row>
    <row r="57" spans="1:25" x14ac:dyDescent="0.2">
      <c r="A57" s="14" t="s">
        <v>54</v>
      </c>
      <c r="B57" s="139" t="s">
        <v>107</v>
      </c>
      <c r="C57" s="8" t="s">
        <v>18</v>
      </c>
      <c r="D57" s="9"/>
      <c r="E57" s="8">
        <v>30</v>
      </c>
      <c r="F57" s="9">
        <v>4</v>
      </c>
      <c r="G57" s="8">
        <v>30</v>
      </c>
      <c r="H57" s="2"/>
      <c r="I57" s="7"/>
      <c r="J57" s="9"/>
      <c r="K57" s="31"/>
      <c r="L57" s="32"/>
      <c r="M57" s="32"/>
      <c r="N57" s="32"/>
      <c r="O57" s="87"/>
      <c r="P57" s="44"/>
      <c r="Q57" s="31">
        <v>30</v>
      </c>
      <c r="R57" s="32"/>
      <c r="S57" s="32"/>
      <c r="T57" s="32"/>
      <c r="U57" s="87"/>
      <c r="V57" s="96"/>
    </row>
    <row r="58" spans="1:25" ht="22.5" x14ac:dyDescent="0.2">
      <c r="A58" s="14" t="s">
        <v>55</v>
      </c>
      <c r="B58" s="139" t="s">
        <v>108</v>
      </c>
      <c r="C58" s="8" t="s">
        <v>18</v>
      </c>
      <c r="D58" s="9"/>
      <c r="E58" s="8">
        <v>15</v>
      </c>
      <c r="F58" s="9">
        <v>2</v>
      </c>
      <c r="G58" s="8"/>
      <c r="H58" s="2"/>
      <c r="I58" s="7">
        <v>15</v>
      </c>
      <c r="J58" s="9"/>
      <c r="K58" s="31"/>
      <c r="L58" s="32"/>
      <c r="M58" s="32"/>
      <c r="N58" s="32"/>
      <c r="O58" s="87"/>
      <c r="P58" s="44"/>
      <c r="Q58" s="31"/>
      <c r="R58" s="32">
        <v>15</v>
      </c>
      <c r="S58" s="32"/>
      <c r="T58" s="32"/>
      <c r="U58" s="87"/>
      <c r="V58" s="96"/>
    </row>
    <row r="59" spans="1:25" ht="22.5" x14ac:dyDescent="0.2">
      <c r="A59" s="14" t="s">
        <v>130</v>
      </c>
      <c r="B59" s="139" t="s">
        <v>109</v>
      </c>
      <c r="C59" s="8" t="s">
        <v>18</v>
      </c>
      <c r="D59" s="9"/>
      <c r="E59" s="8">
        <v>40</v>
      </c>
      <c r="F59" s="9">
        <v>6</v>
      </c>
      <c r="G59" s="8"/>
      <c r="H59" s="2"/>
      <c r="I59" s="7">
        <v>40</v>
      </c>
      <c r="J59" s="9"/>
      <c r="K59" s="31"/>
      <c r="L59" s="32"/>
      <c r="M59" s="32"/>
      <c r="N59" s="32"/>
      <c r="O59" s="87"/>
      <c r="P59" s="44"/>
      <c r="Q59" s="31"/>
      <c r="R59" s="32">
        <v>40</v>
      </c>
      <c r="S59" s="32"/>
      <c r="T59" s="32"/>
      <c r="U59" s="87"/>
      <c r="V59" s="96"/>
    </row>
    <row r="60" spans="1:25" s="3" customFormat="1" ht="22.5" x14ac:dyDescent="0.2">
      <c r="A60" s="14" t="s">
        <v>56</v>
      </c>
      <c r="B60" s="139" t="s">
        <v>110</v>
      </c>
      <c r="C60" s="8" t="s">
        <v>69</v>
      </c>
      <c r="D60" s="9"/>
      <c r="E60" s="8">
        <v>50</v>
      </c>
      <c r="F60" s="9">
        <v>7</v>
      </c>
      <c r="G60" s="8">
        <v>15</v>
      </c>
      <c r="H60" s="2"/>
      <c r="I60" s="7">
        <v>35</v>
      </c>
      <c r="J60" s="9"/>
      <c r="K60" s="31"/>
      <c r="L60" s="32"/>
      <c r="M60" s="32"/>
      <c r="N60" s="32"/>
      <c r="O60" s="87"/>
      <c r="P60" s="44"/>
      <c r="Q60" s="31">
        <v>15</v>
      </c>
      <c r="R60" s="32">
        <v>35</v>
      </c>
      <c r="S60" s="32"/>
      <c r="T60" s="32"/>
      <c r="U60" s="87"/>
      <c r="V60" s="99"/>
      <c r="W60" s="41"/>
      <c r="X60" s="41"/>
      <c r="Y60" s="41"/>
    </row>
    <row r="61" spans="1:25" s="3" customFormat="1" ht="12.75" customHeight="1" x14ac:dyDescent="0.2">
      <c r="A61" s="85" t="s">
        <v>57</v>
      </c>
      <c r="B61" s="139" t="s">
        <v>111</v>
      </c>
      <c r="C61" s="8"/>
      <c r="D61" s="9" t="s">
        <v>18</v>
      </c>
      <c r="E61" s="8">
        <v>30</v>
      </c>
      <c r="F61" s="9">
        <v>6</v>
      </c>
      <c r="G61" s="8"/>
      <c r="H61" s="2"/>
      <c r="I61" s="7">
        <v>30</v>
      </c>
      <c r="J61" s="9"/>
      <c r="K61" s="31"/>
      <c r="L61" s="32"/>
      <c r="M61" s="32"/>
      <c r="N61" s="32"/>
      <c r="O61" s="87"/>
      <c r="P61" s="44"/>
      <c r="Q61" s="31"/>
      <c r="R61" s="32"/>
      <c r="S61" s="32"/>
      <c r="T61" s="32"/>
      <c r="U61" s="87">
        <v>30</v>
      </c>
      <c r="V61" s="99"/>
      <c r="W61" s="41"/>
      <c r="X61" s="41"/>
      <c r="Y61" s="41"/>
    </row>
    <row r="62" spans="1:25" s="3" customFormat="1" x14ac:dyDescent="0.2">
      <c r="A62" s="14" t="s">
        <v>58</v>
      </c>
      <c r="B62" s="139" t="s">
        <v>112</v>
      </c>
      <c r="C62" s="8"/>
      <c r="D62" s="9" t="s">
        <v>18</v>
      </c>
      <c r="E62" s="8">
        <v>15</v>
      </c>
      <c r="F62" s="9">
        <v>3</v>
      </c>
      <c r="G62" s="8"/>
      <c r="H62" s="2"/>
      <c r="I62" s="7">
        <v>15</v>
      </c>
      <c r="J62" s="9"/>
      <c r="K62" s="31"/>
      <c r="L62" s="32"/>
      <c r="M62" s="32"/>
      <c r="N62" s="32"/>
      <c r="O62" s="87"/>
      <c r="P62" s="44"/>
      <c r="Q62" s="31"/>
      <c r="R62" s="32"/>
      <c r="S62" s="32"/>
      <c r="T62" s="32"/>
      <c r="U62" s="87">
        <v>15</v>
      </c>
      <c r="V62" s="99"/>
      <c r="W62" s="41"/>
      <c r="X62" s="41"/>
      <c r="Y62" s="41"/>
    </row>
    <row r="63" spans="1:25" s="3" customFormat="1" x14ac:dyDescent="0.2">
      <c r="A63" s="14" t="s">
        <v>59</v>
      </c>
      <c r="B63" s="139" t="s">
        <v>113</v>
      </c>
      <c r="C63" s="8" t="s">
        <v>18</v>
      </c>
      <c r="D63" s="9"/>
      <c r="E63" s="8">
        <v>15</v>
      </c>
      <c r="F63" s="9">
        <v>3</v>
      </c>
      <c r="G63" s="8"/>
      <c r="H63" s="2"/>
      <c r="I63" s="7">
        <v>15</v>
      </c>
      <c r="J63" s="9"/>
      <c r="K63" s="31"/>
      <c r="L63" s="32"/>
      <c r="M63" s="32"/>
      <c r="N63" s="32"/>
      <c r="O63" s="87"/>
      <c r="P63" s="44"/>
      <c r="Q63" s="31"/>
      <c r="R63" s="32">
        <v>15</v>
      </c>
      <c r="S63" s="32"/>
      <c r="T63" s="32"/>
      <c r="U63" s="87"/>
      <c r="V63" s="99"/>
      <c r="W63" s="41"/>
      <c r="X63" s="41"/>
      <c r="Y63" s="41"/>
    </row>
    <row r="64" spans="1:25" s="3" customFormat="1" x14ac:dyDescent="0.2">
      <c r="A64" s="14" t="s">
        <v>60</v>
      </c>
      <c r="B64" s="139" t="s">
        <v>114</v>
      </c>
      <c r="C64" s="8" t="s">
        <v>18</v>
      </c>
      <c r="D64" s="9"/>
      <c r="E64" s="8">
        <v>15</v>
      </c>
      <c r="F64" s="9">
        <v>3</v>
      </c>
      <c r="G64" s="8"/>
      <c r="H64" s="2"/>
      <c r="I64" s="7">
        <v>15</v>
      </c>
      <c r="J64" s="9"/>
      <c r="K64" s="31"/>
      <c r="L64" s="32"/>
      <c r="M64" s="32"/>
      <c r="N64" s="32"/>
      <c r="O64" s="87"/>
      <c r="P64" s="44"/>
      <c r="Q64" s="31"/>
      <c r="R64" s="32">
        <v>15</v>
      </c>
      <c r="S64" s="32"/>
      <c r="T64" s="32"/>
      <c r="U64" s="87"/>
      <c r="V64" s="99"/>
      <c r="W64" s="41"/>
      <c r="X64" s="41"/>
      <c r="Y64" s="41"/>
    </row>
    <row r="65" spans="1:37" s="3" customFormat="1" ht="12" thickBot="1" x14ac:dyDescent="0.25">
      <c r="A65" s="194" t="s">
        <v>46</v>
      </c>
      <c r="B65" s="195" t="s">
        <v>115</v>
      </c>
      <c r="C65" s="26"/>
      <c r="D65" s="207" t="s">
        <v>18</v>
      </c>
      <c r="E65" s="26">
        <v>30</v>
      </c>
      <c r="F65" s="207">
        <v>4</v>
      </c>
      <c r="G65" s="26"/>
      <c r="H65" s="24"/>
      <c r="I65" s="205">
        <v>30</v>
      </c>
      <c r="J65" s="207"/>
      <c r="K65" s="43"/>
      <c r="L65" s="202"/>
      <c r="M65" s="202"/>
      <c r="N65" s="202"/>
      <c r="O65" s="89"/>
      <c r="P65" s="204"/>
      <c r="Q65" s="43"/>
      <c r="R65" s="202"/>
      <c r="S65" s="202"/>
      <c r="T65" s="202"/>
      <c r="U65" s="89">
        <v>30</v>
      </c>
      <c r="V65" s="104"/>
      <c r="W65" s="41"/>
      <c r="X65" s="41"/>
      <c r="Y65" s="41"/>
    </row>
    <row r="66" spans="1:37" s="34" customFormat="1" ht="12" thickTop="1" x14ac:dyDescent="0.2">
      <c r="A66" s="116"/>
      <c r="B66" s="117"/>
      <c r="C66" s="118" t="s">
        <v>131</v>
      </c>
      <c r="D66" s="119" t="s">
        <v>125</v>
      </c>
      <c r="E66" s="120">
        <f>SUM(E57:E65)</f>
        <v>240</v>
      </c>
      <c r="F66" s="119">
        <f>SUM(F57:F65)</f>
        <v>38</v>
      </c>
      <c r="G66" s="120">
        <f>SUM(G57:G65)</f>
        <v>45</v>
      </c>
      <c r="H66" s="120"/>
      <c r="I66" s="120">
        <f>SUM(I57:I65)</f>
        <v>195</v>
      </c>
      <c r="J66" s="119"/>
      <c r="K66" s="120"/>
      <c r="L66" s="120"/>
      <c r="M66" s="120"/>
      <c r="N66" s="120"/>
      <c r="O66" s="121"/>
      <c r="P66" s="119"/>
      <c r="Q66" s="120">
        <f>SUM(Q57:Q65)</f>
        <v>45</v>
      </c>
      <c r="R66" s="120">
        <f>SUM(R57:R65)</f>
        <v>120</v>
      </c>
      <c r="S66" s="120"/>
      <c r="T66" s="120"/>
      <c r="U66" s="121">
        <f>SUM(U57:U65)</f>
        <v>75</v>
      </c>
      <c r="V66" s="122"/>
      <c r="W66" s="42"/>
      <c r="X66" s="42"/>
      <c r="Y66" s="42"/>
    </row>
    <row r="67" spans="1:37" s="34" customFormat="1" ht="13.5" customHeight="1" x14ac:dyDescent="0.2">
      <c r="A67" s="169" t="s">
        <v>71</v>
      </c>
      <c r="B67" s="170"/>
      <c r="C67" s="198"/>
      <c r="D67" s="171"/>
      <c r="E67" s="198">
        <f>SUM(E66)</f>
        <v>240</v>
      </c>
      <c r="F67" s="171"/>
      <c r="G67" s="198">
        <f>SUM(G57:G65)</f>
        <v>45</v>
      </c>
      <c r="H67" s="198"/>
      <c r="I67" s="198">
        <f>SUM(I57:I65)</f>
        <v>195</v>
      </c>
      <c r="J67" s="171"/>
      <c r="K67" s="198"/>
      <c r="L67" s="198"/>
      <c r="M67" s="198"/>
      <c r="N67" s="198"/>
      <c r="O67" s="199"/>
      <c r="P67" s="171"/>
      <c r="Q67" s="261">
        <f>SUM(Q66)+R66</f>
        <v>165</v>
      </c>
      <c r="R67" s="262"/>
      <c r="S67" s="263"/>
      <c r="T67" s="264">
        <f>SUM(T66)+U66</f>
        <v>75</v>
      </c>
      <c r="U67" s="262"/>
      <c r="V67" s="265"/>
      <c r="W67" s="42"/>
      <c r="X67" s="42"/>
      <c r="Y67" s="42"/>
    </row>
    <row r="68" spans="1:37" s="34" customFormat="1" x14ac:dyDescent="0.2">
      <c r="A68" s="172" t="s">
        <v>138</v>
      </c>
      <c r="B68" s="173"/>
      <c r="C68" s="174"/>
      <c r="D68" s="175"/>
      <c r="E68" s="174"/>
      <c r="F68" s="175">
        <f>SUM(F66)</f>
        <v>38</v>
      </c>
      <c r="G68" s="174"/>
      <c r="H68" s="174"/>
      <c r="I68" s="174"/>
      <c r="J68" s="175"/>
      <c r="K68" s="174"/>
      <c r="L68" s="174"/>
      <c r="M68" s="174"/>
      <c r="N68" s="174"/>
      <c r="O68" s="176"/>
      <c r="P68" s="175"/>
      <c r="Q68" s="261">
        <f>SUM(F57:F60,F63:F64)</f>
        <v>25</v>
      </c>
      <c r="R68" s="262"/>
      <c r="S68" s="263"/>
      <c r="T68" s="264">
        <f>SUM(F61:F62,F65)</f>
        <v>13</v>
      </c>
      <c r="U68" s="262"/>
      <c r="V68" s="265"/>
      <c r="W68" s="42"/>
      <c r="X68" s="42"/>
      <c r="Y68" s="42"/>
    </row>
    <row r="69" spans="1:37" ht="23.25" customHeight="1" x14ac:dyDescent="0.2">
      <c r="A69" s="266" t="s">
        <v>63</v>
      </c>
      <c r="B69" s="269" t="s">
        <v>117</v>
      </c>
      <c r="C69" s="272" t="s">
        <v>62</v>
      </c>
      <c r="D69" s="269" t="s">
        <v>62</v>
      </c>
      <c r="E69" s="110">
        <v>30</v>
      </c>
      <c r="F69" s="95">
        <v>5</v>
      </c>
      <c r="G69" s="110"/>
      <c r="H69" s="179"/>
      <c r="I69" s="180"/>
      <c r="J69" s="95">
        <v>30</v>
      </c>
      <c r="K69" s="110"/>
      <c r="L69" s="180"/>
      <c r="M69" s="180">
        <v>30</v>
      </c>
      <c r="N69" s="180"/>
      <c r="O69" s="112"/>
      <c r="P69" s="95"/>
      <c r="Q69" s="110"/>
      <c r="R69" s="180"/>
      <c r="S69" s="180"/>
      <c r="T69" s="180"/>
      <c r="U69" s="112"/>
      <c r="V69" s="113"/>
    </row>
    <row r="70" spans="1:37" s="78" customFormat="1" ht="12.75" customHeight="1" x14ac:dyDescent="0.2">
      <c r="A70" s="267"/>
      <c r="B70" s="270"/>
      <c r="C70" s="273"/>
      <c r="D70" s="270"/>
      <c r="E70" s="79">
        <v>30</v>
      </c>
      <c r="F70" s="200">
        <v>5</v>
      </c>
      <c r="G70" s="79"/>
      <c r="H70" s="109"/>
      <c r="I70" s="79"/>
      <c r="J70" s="200">
        <v>30</v>
      </c>
      <c r="K70" s="79"/>
      <c r="L70" s="79"/>
      <c r="M70" s="79"/>
      <c r="N70" s="79"/>
      <c r="O70" s="112"/>
      <c r="P70" s="95">
        <v>30</v>
      </c>
      <c r="Q70" s="110"/>
      <c r="R70" s="110"/>
      <c r="S70" s="110"/>
      <c r="T70" s="110"/>
      <c r="U70" s="112"/>
      <c r="V70" s="113"/>
      <c r="W70" s="36"/>
      <c r="X70" s="36"/>
      <c r="Y70" s="36"/>
    </row>
    <row r="71" spans="1:37" s="78" customFormat="1" ht="14.25" customHeight="1" x14ac:dyDescent="0.2">
      <c r="A71" s="267"/>
      <c r="B71" s="270"/>
      <c r="C71" s="273"/>
      <c r="D71" s="270"/>
      <c r="E71" s="110">
        <v>30</v>
      </c>
      <c r="F71" s="95">
        <v>5</v>
      </c>
      <c r="G71" s="110"/>
      <c r="H71" s="111"/>
      <c r="I71" s="110"/>
      <c r="J71" s="95">
        <v>30</v>
      </c>
      <c r="K71" s="110"/>
      <c r="L71" s="110"/>
      <c r="M71" s="110"/>
      <c r="N71" s="110"/>
      <c r="O71" s="112"/>
      <c r="P71" s="95"/>
      <c r="Q71" s="110"/>
      <c r="R71" s="110"/>
      <c r="S71" s="110">
        <v>30</v>
      </c>
      <c r="T71" s="110"/>
      <c r="U71" s="112"/>
      <c r="V71" s="113"/>
      <c r="W71" s="36"/>
      <c r="X71" s="36"/>
      <c r="Y71" s="36"/>
    </row>
    <row r="72" spans="1:37" s="78" customFormat="1" ht="12.75" customHeight="1" thickBot="1" x14ac:dyDescent="0.25">
      <c r="A72" s="268"/>
      <c r="B72" s="271"/>
      <c r="C72" s="274"/>
      <c r="D72" s="271"/>
      <c r="E72" s="190">
        <v>30</v>
      </c>
      <c r="F72" s="201">
        <v>5</v>
      </c>
      <c r="G72" s="190"/>
      <c r="H72" s="191"/>
      <c r="I72" s="190"/>
      <c r="J72" s="201">
        <v>30</v>
      </c>
      <c r="K72" s="190"/>
      <c r="L72" s="190"/>
      <c r="M72" s="190"/>
      <c r="N72" s="190"/>
      <c r="O72" s="192"/>
      <c r="P72" s="201"/>
      <c r="Q72" s="190"/>
      <c r="R72" s="190"/>
      <c r="S72" s="190"/>
      <c r="T72" s="190"/>
      <c r="U72" s="192"/>
      <c r="V72" s="193">
        <v>30</v>
      </c>
      <c r="W72" s="36"/>
      <c r="X72" s="36"/>
      <c r="Y72" s="36"/>
    </row>
    <row r="73" spans="1:37" s="35" customFormat="1" ht="12" customHeight="1" thickTop="1" thickBot="1" x14ac:dyDescent="0.25">
      <c r="A73" s="58" t="s">
        <v>64</v>
      </c>
      <c r="B73" s="56" t="s">
        <v>61</v>
      </c>
      <c r="C73" s="55"/>
      <c r="D73" s="56" t="s">
        <v>125</v>
      </c>
      <c r="E73" s="55">
        <v>90</v>
      </c>
      <c r="F73" s="56">
        <v>12</v>
      </c>
      <c r="G73" s="55">
        <v>30</v>
      </c>
      <c r="H73" s="55"/>
      <c r="I73" s="55">
        <v>60</v>
      </c>
      <c r="J73" s="56"/>
      <c r="K73" s="55"/>
      <c r="L73" s="55"/>
      <c r="M73" s="55"/>
      <c r="N73" s="55"/>
      <c r="O73" s="91"/>
      <c r="P73" s="56"/>
      <c r="Q73" s="55"/>
      <c r="R73" s="55"/>
      <c r="S73" s="55"/>
      <c r="T73" s="55">
        <v>30</v>
      </c>
      <c r="U73" s="91">
        <v>60</v>
      </c>
      <c r="V73" s="105"/>
      <c r="W73" s="36"/>
      <c r="X73" s="36"/>
      <c r="Y73" s="36"/>
      <c r="Z73" s="80"/>
      <c r="AA73" s="80"/>
      <c r="AB73" s="80"/>
      <c r="AC73" s="80"/>
      <c r="AD73" s="80"/>
      <c r="AE73" s="80"/>
      <c r="AF73" s="80"/>
      <c r="AG73" s="80"/>
      <c r="AH73" s="80"/>
      <c r="AI73" s="80"/>
      <c r="AJ73" s="80"/>
      <c r="AK73" s="80"/>
    </row>
    <row r="74" spans="1:37" s="80" customFormat="1" ht="12" customHeight="1" thickTop="1" x14ac:dyDescent="0.2">
      <c r="A74" s="258"/>
      <c r="B74" s="259"/>
      <c r="C74" s="259"/>
      <c r="D74" s="259"/>
      <c r="E74" s="259"/>
      <c r="F74" s="259"/>
      <c r="G74" s="259"/>
      <c r="H74" s="259"/>
      <c r="I74" s="259"/>
      <c r="J74" s="259"/>
      <c r="K74" s="259"/>
      <c r="L74" s="259"/>
      <c r="M74" s="259"/>
      <c r="N74" s="259"/>
      <c r="O74" s="259"/>
      <c r="P74" s="259"/>
      <c r="Q74" s="259"/>
      <c r="R74" s="259"/>
      <c r="S74" s="259"/>
      <c r="T74" s="259"/>
      <c r="U74" s="259"/>
      <c r="V74" s="260"/>
      <c r="W74" s="36"/>
      <c r="X74" s="36"/>
      <c r="Y74" s="36"/>
    </row>
    <row r="75" spans="1:37" ht="12.75" customHeight="1" x14ac:dyDescent="0.2">
      <c r="A75" s="125" t="s">
        <v>126</v>
      </c>
      <c r="B75" s="126"/>
      <c r="C75" s="127"/>
      <c r="D75" s="128"/>
      <c r="E75" s="197">
        <f>SUM(E18,E29,E69:E72)</f>
        <v>500</v>
      </c>
      <c r="F75" s="129"/>
      <c r="G75" s="197">
        <f>SUM(G18+G29)</f>
        <v>310</v>
      </c>
      <c r="H75" s="197">
        <f>+SUM(H18++H29)</f>
        <v>20</v>
      </c>
      <c r="I75" s="197">
        <f>SUM(I18+I29)</f>
        <v>50</v>
      </c>
      <c r="J75" s="129">
        <f>SUM(J69+J70+J71+J72)</f>
        <v>120</v>
      </c>
      <c r="K75" s="248">
        <f>SUM(K18:M18,K29:M29,M69)</f>
        <v>220</v>
      </c>
      <c r="L75" s="249"/>
      <c r="M75" s="250"/>
      <c r="N75" s="251">
        <f>SUM(N18:P18,N29:P29,P70)</f>
        <v>220</v>
      </c>
      <c r="O75" s="249"/>
      <c r="P75" s="252"/>
      <c r="Q75" s="248">
        <f>SUM(Q18:S18,Q29:S29,S71)</f>
        <v>30</v>
      </c>
      <c r="R75" s="249"/>
      <c r="S75" s="250"/>
      <c r="T75" s="246">
        <f>SUM(T18:V18,T29:V29,V72)</f>
        <v>30</v>
      </c>
      <c r="U75" s="241"/>
      <c r="V75" s="242"/>
    </row>
    <row r="76" spans="1:37" s="77" customFormat="1" ht="10.5" customHeight="1" x14ac:dyDescent="0.2">
      <c r="A76" s="130" t="s">
        <v>122</v>
      </c>
      <c r="B76" s="131"/>
      <c r="C76" s="132"/>
      <c r="D76" s="133"/>
      <c r="E76" s="134"/>
      <c r="F76" s="135">
        <f>SUM(F11:F17)+SUM(F20:F28)+SUM(F69:F72)</f>
        <v>70</v>
      </c>
      <c r="G76" s="134"/>
      <c r="H76" s="134"/>
      <c r="I76" s="134"/>
      <c r="J76" s="135"/>
      <c r="K76" s="248">
        <f>SUM(F11:F14,F20:F22,F25,F69)</f>
        <v>30</v>
      </c>
      <c r="L76" s="249"/>
      <c r="M76" s="250"/>
      <c r="N76" s="251">
        <f>SUM(F15:F17,F23:F24,F26:F28,F70)</f>
        <v>30</v>
      </c>
      <c r="O76" s="249"/>
      <c r="P76" s="252"/>
      <c r="Q76" s="248">
        <f>SUM(F71)</f>
        <v>5</v>
      </c>
      <c r="R76" s="249"/>
      <c r="S76" s="250"/>
      <c r="T76" s="251">
        <f>SUM(F72)</f>
        <v>5</v>
      </c>
      <c r="U76" s="249"/>
      <c r="V76" s="252"/>
      <c r="W76" s="36"/>
      <c r="X76" s="36"/>
      <c r="Y76" s="36"/>
    </row>
    <row r="77" spans="1:37" s="77" customFormat="1" x14ac:dyDescent="0.2">
      <c r="A77" s="125" t="s">
        <v>72</v>
      </c>
      <c r="B77" s="126"/>
      <c r="C77" s="127"/>
      <c r="D77" s="128"/>
      <c r="E77" s="197">
        <f>SUM(E67,E73)</f>
        <v>330</v>
      </c>
      <c r="F77" s="129"/>
      <c r="G77" s="197">
        <f>SUM(G42+G73)</f>
        <v>80</v>
      </c>
      <c r="H77" s="197"/>
      <c r="I77" s="197">
        <f>SUM(I42+I73)</f>
        <v>250</v>
      </c>
      <c r="J77" s="129"/>
      <c r="K77" s="248"/>
      <c r="L77" s="249"/>
      <c r="M77" s="249"/>
      <c r="N77" s="249"/>
      <c r="O77" s="249"/>
      <c r="P77" s="252"/>
      <c r="Q77" s="248" t="s">
        <v>134</v>
      </c>
      <c r="R77" s="249"/>
      <c r="S77" s="250"/>
      <c r="T77" s="251" t="s">
        <v>133</v>
      </c>
      <c r="U77" s="249"/>
      <c r="V77" s="252"/>
      <c r="W77" s="36"/>
      <c r="X77" s="36"/>
      <c r="Y77" s="36"/>
    </row>
    <row r="78" spans="1:37" s="77" customFormat="1" x14ac:dyDescent="0.2">
      <c r="A78" s="130" t="s">
        <v>139</v>
      </c>
      <c r="B78" s="131"/>
      <c r="C78" s="132"/>
      <c r="D78" s="133"/>
      <c r="E78" s="134"/>
      <c r="F78" s="135">
        <f>SUM(F57:F65)+SUM(F73)</f>
        <v>50</v>
      </c>
      <c r="G78" s="134"/>
      <c r="H78" s="134"/>
      <c r="I78" s="134"/>
      <c r="J78" s="135"/>
      <c r="K78" s="248"/>
      <c r="L78" s="249"/>
      <c r="M78" s="250"/>
      <c r="N78" s="251"/>
      <c r="O78" s="249"/>
      <c r="P78" s="252"/>
      <c r="Q78" s="248">
        <f>SUM(F57:F60,F63:F64)</f>
        <v>25</v>
      </c>
      <c r="R78" s="249"/>
      <c r="S78" s="250"/>
      <c r="T78" s="251">
        <f>SUM(F61:F62,F65+F73)</f>
        <v>25</v>
      </c>
      <c r="U78" s="249"/>
      <c r="V78" s="252"/>
      <c r="W78" s="36"/>
      <c r="X78" s="36"/>
      <c r="Y78" s="36"/>
    </row>
    <row r="79" spans="1:37" s="77" customFormat="1" x14ac:dyDescent="0.2">
      <c r="A79" s="130" t="s">
        <v>65</v>
      </c>
      <c r="B79" s="131"/>
      <c r="C79" s="132"/>
      <c r="D79" s="133"/>
      <c r="E79" s="134">
        <f>+SUM(E75:E78)</f>
        <v>830</v>
      </c>
      <c r="F79" s="135"/>
      <c r="G79" s="134"/>
      <c r="H79" s="134"/>
      <c r="I79" s="134"/>
      <c r="J79" s="135"/>
      <c r="K79" s="248">
        <f>SUM(K75+M75)</f>
        <v>220</v>
      </c>
      <c r="L79" s="249"/>
      <c r="M79" s="250"/>
      <c r="N79" s="251">
        <f>SUM(N75:P75)</f>
        <v>220</v>
      </c>
      <c r="O79" s="249"/>
      <c r="P79" s="252"/>
      <c r="Q79" s="248" t="s">
        <v>135</v>
      </c>
      <c r="R79" s="249"/>
      <c r="S79" s="250"/>
      <c r="T79" s="251" t="s">
        <v>136</v>
      </c>
      <c r="U79" s="249"/>
      <c r="V79" s="252"/>
      <c r="W79" s="36"/>
      <c r="X79" s="36"/>
      <c r="Y79" s="36"/>
    </row>
    <row r="80" spans="1:37" x14ac:dyDescent="0.2">
      <c r="A80" s="125" t="s">
        <v>66</v>
      </c>
      <c r="B80" s="126"/>
      <c r="C80" s="127"/>
      <c r="D80" s="128"/>
      <c r="E80" s="197"/>
      <c r="F80" s="129">
        <f>SUM(F76:F79)</f>
        <v>120</v>
      </c>
      <c r="G80" s="197"/>
      <c r="H80" s="136"/>
      <c r="I80" s="136"/>
      <c r="J80" s="137"/>
      <c r="K80" s="248">
        <f>SUM(K76)</f>
        <v>30</v>
      </c>
      <c r="L80" s="249"/>
      <c r="M80" s="250"/>
      <c r="N80" s="251">
        <f>SUM(N76)</f>
        <v>30</v>
      </c>
      <c r="O80" s="249"/>
      <c r="P80" s="252"/>
      <c r="Q80" s="248">
        <f>SUM(Q76+Q78)</f>
        <v>30</v>
      </c>
      <c r="R80" s="249"/>
      <c r="S80" s="250"/>
      <c r="T80" s="251">
        <f>SUM(T76+T78)</f>
        <v>30</v>
      </c>
      <c r="U80" s="249"/>
      <c r="V80" s="252"/>
    </row>
    <row r="81" spans="1:25" x14ac:dyDescent="0.2">
      <c r="A81" s="18"/>
      <c r="B81" s="19"/>
      <c r="C81" s="20"/>
      <c r="D81" s="20"/>
      <c r="E81" s="20"/>
      <c r="F81" s="20"/>
      <c r="G81" s="20"/>
      <c r="H81" s="20"/>
      <c r="I81" s="20"/>
      <c r="J81" s="21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</row>
    <row r="82" spans="1:25" s="78" customFormat="1" ht="15" customHeight="1" x14ac:dyDescent="0.2">
      <c r="A82" s="253" t="s">
        <v>127</v>
      </c>
      <c r="B82" s="253"/>
      <c r="C82" s="253"/>
      <c r="D82" s="253"/>
      <c r="E82" s="253"/>
      <c r="F82" s="253"/>
      <c r="G82" s="253"/>
      <c r="H82" s="253"/>
      <c r="I82" s="253"/>
      <c r="J82" s="253"/>
      <c r="K82" s="253"/>
      <c r="L82" s="253"/>
      <c r="M82" s="253"/>
      <c r="N82" s="253"/>
      <c r="O82" s="253"/>
      <c r="P82" s="253"/>
      <c r="Q82" s="253"/>
      <c r="R82" s="253"/>
      <c r="S82" s="253"/>
      <c r="T82" s="253"/>
      <c r="U82" s="253"/>
      <c r="V82" s="253"/>
      <c r="W82" s="36"/>
      <c r="X82" s="36"/>
      <c r="Y82" s="36"/>
    </row>
    <row r="83" spans="1:25" ht="12" x14ac:dyDescent="0.2">
      <c r="A83" s="123" t="s">
        <v>128</v>
      </c>
    </row>
    <row r="84" spans="1:25" ht="23.25" customHeight="1" x14ac:dyDescent="0.2">
      <c r="A84" s="209" t="s">
        <v>137</v>
      </c>
      <c r="B84" s="209"/>
      <c r="C84" s="209"/>
      <c r="D84" s="209"/>
      <c r="E84" s="209"/>
      <c r="F84" s="209"/>
      <c r="G84" s="209"/>
      <c r="H84" s="209"/>
      <c r="I84" s="209"/>
      <c r="J84" s="209"/>
      <c r="K84" s="209"/>
      <c r="L84" s="209"/>
      <c r="M84" s="209"/>
      <c r="N84" s="209"/>
      <c r="O84" s="209"/>
      <c r="P84" s="209"/>
      <c r="Q84" s="209"/>
      <c r="R84" s="209"/>
      <c r="S84" s="209"/>
      <c r="T84" s="209"/>
      <c r="U84" s="209"/>
      <c r="V84" s="209"/>
    </row>
    <row r="85" spans="1:25" x14ac:dyDescent="0.2">
      <c r="C85" s="108"/>
      <c r="D85" s="20"/>
    </row>
    <row r="87" spans="1:25" x14ac:dyDescent="0.2">
      <c r="R87" s="36"/>
      <c r="S87" s="36"/>
    </row>
    <row r="88" spans="1:25" x14ac:dyDescent="0.2">
      <c r="Q88" s="36"/>
      <c r="R88" s="36"/>
      <c r="S88" s="36"/>
      <c r="T88" s="36"/>
    </row>
  </sheetData>
  <mergeCells count="102">
    <mergeCell ref="A82:V82"/>
    <mergeCell ref="A20:A21"/>
    <mergeCell ref="B20:B21"/>
    <mergeCell ref="A74:V74"/>
    <mergeCell ref="Q55:S55"/>
    <mergeCell ref="T55:V55"/>
    <mergeCell ref="Q67:S67"/>
    <mergeCell ref="T67:V67"/>
    <mergeCell ref="Q68:S68"/>
    <mergeCell ref="T68:V68"/>
    <mergeCell ref="A69:A72"/>
    <mergeCell ref="B69:B72"/>
    <mergeCell ref="C69:C72"/>
    <mergeCell ref="D69:D72"/>
    <mergeCell ref="Q54:S54"/>
    <mergeCell ref="T54:V54"/>
    <mergeCell ref="Q43:S43"/>
    <mergeCell ref="F30:F32"/>
    <mergeCell ref="G30:J30"/>
    <mergeCell ref="I31:I32"/>
    <mergeCell ref="K80:M80"/>
    <mergeCell ref="N80:P80"/>
    <mergeCell ref="Q80:S80"/>
    <mergeCell ref="K77:P77"/>
    <mergeCell ref="T80:V80"/>
    <mergeCell ref="K79:M79"/>
    <mergeCell ref="N79:P79"/>
    <mergeCell ref="Q79:S79"/>
    <mergeCell ref="T79:V79"/>
    <mergeCell ref="Q78:S78"/>
    <mergeCell ref="T78:V78"/>
    <mergeCell ref="N76:P76"/>
    <mergeCell ref="Q76:S76"/>
    <mergeCell ref="T76:V76"/>
    <mergeCell ref="K78:M78"/>
    <mergeCell ref="N78:P78"/>
    <mergeCell ref="Q77:S77"/>
    <mergeCell ref="T77:V77"/>
    <mergeCell ref="K76:M76"/>
    <mergeCell ref="Q8:S8"/>
    <mergeCell ref="T8:V8"/>
    <mergeCell ref="K75:M75"/>
    <mergeCell ref="N75:P75"/>
    <mergeCell ref="Q75:S75"/>
    <mergeCell ref="T75:V75"/>
    <mergeCell ref="T43:V43"/>
    <mergeCell ref="Q44:S44"/>
    <mergeCell ref="T44:V44"/>
    <mergeCell ref="Q30:V30"/>
    <mergeCell ref="K30:P30"/>
    <mergeCell ref="K31:M31"/>
    <mergeCell ref="N31:P31"/>
    <mergeCell ref="Q31:S31"/>
    <mergeCell ref="T31:V31"/>
    <mergeCell ref="A30:A32"/>
    <mergeCell ref="C31:C32"/>
    <mergeCell ref="D31:D32"/>
    <mergeCell ref="G31:G32"/>
    <mergeCell ref="H31:H32"/>
    <mergeCell ref="A2:V2"/>
    <mergeCell ref="A3:V3"/>
    <mergeCell ref="A4:V4"/>
    <mergeCell ref="F7:F9"/>
    <mergeCell ref="G7:J7"/>
    <mergeCell ref="J8:J9"/>
    <mergeCell ref="G8:G9"/>
    <mergeCell ref="H8:H9"/>
    <mergeCell ref="I8:I9"/>
    <mergeCell ref="K7:P7"/>
    <mergeCell ref="Q7:V7"/>
    <mergeCell ref="K8:M8"/>
    <mergeCell ref="N8:P8"/>
    <mergeCell ref="A7:A9"/>
    <mergeCell ref="B7:B9"/>
    <mergeCell ref="C7:D7"/>
    <mergeCell ref="E7:E9"/>
    <mergeCell ref="C8:C9"/>
    <mergeCell ref="D8:D9"/>
    <mergeCell ref="A84:V84"/>
    <mergeCell ref="S20:S21"/>
    <mergeCell ref="T20:T21"/>
    <mergeCell ref="U20:U21"/>
    <mergeCell ref="V20:V21"/>
    <mergeCell ref="N20:N21"/>
    <mergeCell ref="O20:O21"/>
    <mergeCell ref="P20:P21"/>
    <mergeCell ref="Q20:Q21"/>
    <mergeCell ref="R20:R21"/>
    <mergeCell ref="I20:I21"/>
    <mergeCell ref="J20:J21"/>
    <mergeCell ref="K20:K21"/>
    <mergeCell ref="L20:L21"/>
    <mergeCell ref="M20:M21"/>
    <mergeCell ref="C20:C21"/>
    <mergeCell ref="D20:D21"/>
    <mergeCell ref="E20:E21"/>
    <mergeCell ref="G20:G21"/>
    <mergeCell ref="H20:H21"/>
    <mergeCell ref="J31:J32"/>
    <mergeCell ref="B30:B32"/>
    <mergeCell ref="C30:D30"/>
    <mergeCell ref="E30:E32"/>
  </mergeCells>
  <phoneticPr fontId="1" type="noConversion"/>
  <pageMargins left="0.19685039370078741" right="0.19685039370078741" top="0.27559055118110237" bottom="0.27559055118110237" header="0" footer="0"/>
  <pageSetup paperSize="9" orientation="landscape" verticalDpi="300" r:id="rId1"/>
  <rowBreaks count="1" manualBreakCount="1">
    <brk id="29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PWE DZ</vt:lpstr>
      <vt:lpstr>'PWE DZ'!Obszar_wydruku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Paweł</cp:lastModifiedBy>
  <cp:lastPrinted>2015-03-13T13:17:58Z</cp:lastPrinted>
  <dcterms:created xsi:type="dcterms:W3CDTF">1997-02-26T13:46:56Z</dcterms:created>
  <dcterms:modified xsi:type="dcterms:W3CDTF">2017-06-23T11:04:47Z</dcterms:modified>
</cp:coreProperties>
</file>